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435" windowHeight="11145" activeTab="0"/>
  </bookViews>
  <sheets>
    <sheet name="Dairy Lagoon" sheetId="1" r:id="rId1"/>
  </sheets>
  <externalReferences>
    <externalReference r:id="rId4"/>
  </externalReferences>
  <definedNames>
    <definedName name="_xlnm.Print_Area" localSheetId="0">'Dairy Lagoon'!$A$1:$K$36</definedName>
  </definedNames>
  <calcPr fullCalcOnLoad="1"/>
</workbook>
</file>

<file path=xl/sharedStrings.xml><?xml version="1.0" encoding="utf-8"?>
<sst xmlns="http://schemas.openxmlformats.org/spreadsheetml/2006/main" count="58" uniqueCount="58">
  <si>
    <t>Name</t>
  </si>
  <si>
    <t xml:space="preserve">Agricultural Lagoon Emissions from Dairy Operations  </t>
  </si>
  <si>
    <r>
      <t>Lagoon Area m</t>
    </r>
    <r>
      <rPr>
        <b/>
        <vertAlign val="superscript"/>
        <sz val="10"/>
        <rFont val="Arial"/>
        <family val="2"/>
      </rPr>
      <t>2</t>
    </r>
  </si>
  <si>
    <t>Lagoon Fraction</t>
  </si>
  <si>
    <t>Applicability</t>
  </si>
  <si>
    <t>Use this spreadsheet when the emissions are from a Dairy Lagoon sources and the # of cows are known. Enter the # of cows that will contribute waste to the lagoon. Use the Lagoon area calculator on the right to determine area fraction. For each Lagoon unit provided by the engineer enter the Ammonia  increase in the bottom row. Entries required in yellow areas, output in grey areas.</t>
  </si>
  <si>
    <t>Author or updater</t>
  </si>
  <si>
    <t>Matthew Cegielski</t>
  </si>
  <si>
    <t>Last Update</t>
  </si>
  <si>
    <t>Facility:</t>
  </si>
  <si>
    <t>ID#:</t>
  </si>
  <si>
    <t>Totals</t>
  </si>
  <si>
    <t>Project #:</t>
  </si>
  <si>
    <t>lb/hr</t>
  </si>
  <si>
    <t>lb/yr</t>
  </si>
  <si>
    <t>Inputs</t>
  </si>
  <si>
    <t xml:space="preserve">Formula </t>
  </si>
  <si>
    <t>Lagoon NH3</t>
  </si>
  <si>
    <t>Total # of Cows</t>
  </si>
  <si>
    <t>Emissions are calculated by the multiplication of the # of Cows, area fracton, and emission factors. Hourly = yearly / 8,760 hrs Totals below.</t>
  </si>
  <si>
    <t>Lagoon Area Fraction</t>
  </si>
  <si>
    <t>Substances</t>
  </si>
  <si>
    <t>CAS#</t>
  </si>
  <si>
    <t xml:space="preserve"> Emissions Factors  (lb/Head/yr)*</t>
  </si>
  <si>
    <t>LB/HR</t>
  </si>
  <si>
    <t>LB/YR</t>
  </si>
  <si>
    <t>Lagoon LB/HR</t>
  </si>
  <si>
    <t>Lagoon LB/YR</t>
  </si>
  <si>
    <t>Lagoon 2 LB/HR</t>
  </si>
  <si>
    <t>Lagoon 2 LB/YR</t>
  </si>
  <si>
    <t>Lagoon 3 LB/HR</t>
  </si>
  <si>
    <t>Lagoon 3 LB/YR</t>
  </si>
  <si>
    <t>1,1,1-trichloroethane</t>
  </si>
  <si>
    <t>1,1,2-trichloro-1,2,2-trifluoroethane</t>
  </si>
  <si>
    <t>1,2,4-trichlorobenzene</t>
  </si>
  <si>
    <t>1,2-dichlorobenzene</t>
  </si>
  <si>
    <t>1,3-Butadiene</t>
  </si>
  <si>
    <t>1,3-dichlorobenzene</t>
  </si>
  <si>
    <t>1,4-Dichlorobenzene</t>
  </si>
  <si>
    <t>Benzene</t>
  </si>
  <si>
    <t>Carbon tetrachloride</t>
  </si>
  <si>
    <t>Chloroform</t>
  </si>
  <si>
    <t>Cyclohexane</t>
  </si>
  <si>
    <t>Methyl Ethyl Ketone (2-butanone)</t>
  </si>
  <si>
    <t>Methyl Isobutyl Ketone</t>
  </si>
  <si>
    <t>Propylene</t>
  </si>
  <si>
    <t>Styrene</t>
  </si>
  <si>
    <t>Toluene</t>
  </si>
  <si>
    <t>Tribromomethane</t>
  </si>
  <si>
    <t>Trichloroethylene</t>
  </si>
  <si>
    <t>Trichloromonofluoromethane</t>
  </si>
  <si>
    <t>Vinyl acetate</t>
  </si>
  <si>
    <t>Xylenes</t>
  </si>
  <si>
    <t>Ammonia</t>
  </si>
  <si>
    <t>References:</t>
  </si>
  <si>
    <t>Pollutants required for toxic reporting: TACs w/o Risk Factor.   Current as of update date.</t>
  </si>
  <si>
    <t>(Does not include emissions from Miscellaneous Processes or enteric emissions from cows)</t>
  </si>
  <si>
    <t>*Emission factors are derived from the District's evaluation of dairy research studies conducted by California colleges and universities.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</si>
</sst>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E+00"/>
    <numFmt numFmtId="166" formatCode="0.0E+00"/>
    <numFmt numFmtId="167" formatCode="#,##0.0"/>
  </numFmts>
  <fonts count="45">
    <font>
      <sz val="10"/>
      <name val="Arial"/>
      <family val="0"/>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4"/>
      <name val="Arial"/>
      <family val="2"/>
    </font>
    <font>
      <b/>
      <sz val="10"/>
      <name val="Arial"/>
      <family val="2"/>
    </font>
    <font>
      <b/>
      <vertAlign val="superscript"/>
      <sz val="10"/>
      <name val="Arial"/>
      <family val="2"/>
    </font>
    <font>
      <i/>
      <sz val="10"/>
      <name val="Arial"/>
      <family val="2"/>
    </font>
    <font>
      <sz val="14"/>
      <name val="Arial"/>
      <family val="2"/>
    </font>
    <font>
      <sz val="10"/>
      <color indexed="8"/>
      <name val="Arial"/>
      <family val="2"/>
    </font>
    <font>
      <sz val="12"/>
      <name val="Arial"/>
      <family val="2"/>
    </font>
    <font>
      <sz val="11"/>
      <color indexed="8"/>
      <name val="Calibr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sz val="10"/>
      <color theme="1"/>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C0C0C0"/>
        <bgColor indexed="64"/>
      </patternFill>
    </fill>
    <fill>
      <patternFill patternType="solid">
        <fgColor indexed="11"/>
        <bgColor indexed="64"/>
      </patternFill>
    </fill>
    <fill>
      <patternFill patternType="solid">
        <fgColor theme="0" tint="-0.1499900072813034"/>
        <bgColor indexed="64"/>
      </patternFill>
    </fill>
    <fill>
      <patternFill patternType="solid">
        <fgColor indexed="55"/>
        <bgColor indexed="64"/>
      </patternFill>
    </fill>
    <fill>
      <patternFill patternType="solid">
        <fgColor indexed="22"/>
        <bgColor indexed="64"/>
      </patternFill>
    </fill>
    <fill>
      <patternFill patternType="solid">
        <fgColor rgb="FF00FF00"/>
        <bgColor indexed="64"/>
      </patternFill>
    </fill>
    <fill>
      <patternFill patternType="solid">
        <fgColor theme="0" tint="-0.4999699890613556"/>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medium"/>
      <right style="medium"/>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style="double"/>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double"/>
      <right/>
      <top style="double"/>
      <bottom style="double"/>
    </border>
    <border>
      <left/>
      <right/>
      <top style="double"/>
      <bottom style="double"/>
    </border>
    <border>
      <left style="thin"/>
      <right style="thin"/>
      <top style="double"/>
      <bottom>
        <color indexed="63"/>
      </bottom>
    </border>
    <border>
      <left style="thin"/>
      <right style="medium"/>
      <top style="double"/>
      <bottom>
        <color indexed="63"/>
      </bottom>
    </border>
    <border>
      <left/>
      <right style="thin"/>
      <top style="double"/>
      <bottom/>
    </border>
    <border>
      <left style="thin"/>
      <right style="medium"/>
      <top style="double"/>
      <bottom style="double"/>
    </border>
    <border>
      <left/>
      <right style="thin"/>
      <top style="double"/>
      <bottom style="double"/>
    </border>
    <border>
      <left style="double"/>
      <right/>
      <top/>
      <bottom/>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3" fontId="31"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4" fillId="0" borderId="0">
      <alignment/>
      <protection/>
    </xf>
    <xf numFmtId="0" fontId="40" fillId="0" borderId="0">
      <alignment/>
      <protection/>
    </xf>
    <xf numFmtId="0" fontId="0" fillId="0" borderId="0">
      <alignment/>
      <protection/>
    </xf>
    <xf numFmtId="0" fontId="31" fillId="0" borderId="0">
      <alignment/>
      <protection/>
    </xf>
    <xf numFmtId="0" fontId="40" fillId="0" borderId="0">
      <alignment/>
      <protection/>
    </xf>
    <xf numFmtId="0" fontId="0" fillId="0" borderId="0">
      <alignment/>
      <protection/>
    </xf>
    <xf numFmtId="0" fontId="26" fillId="0" borderId="0">
      <alignment/>
      <protection/>
    </xf>
    <xf numFmtId="0" fontId="26" fillId="32" borderId="7" applyNumberFormat="0" applyFont="0" applyAlignment="0" applyProtection="0"/>
    <xf numFmtId="0" fontId="41" fillId="27" borderId="8" applyNumberFormat="0" applyAlignment="0" applyProtection="0"/>
    <xf numFmtId="9" fontId="26" fillId="0" borderId="0" applyFont="0" applyFill="0" applyBorder="0" applyAlignment="0" applyProtection="0"/>
    <xf numFmtId="9" fontId="4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6">
    <xf numFmtId="0" fontId="0" fillId="0" borderId="0" xfId="0" applyAlignment="1">
      <alignment/>
    </xf>
    <xf numFmtId="0" fontId="18" fillId="0" borderId="0" xfId="0" applyFont="1" applyAlignment="1">
      <alignment/>
    </xf>
    <xf numFmtId="0" fontId="18" fillId="0" borderId="10" xfId="0" applyFont="1" applyBorder="1" applyAlignment="1">
      <alignment horizontal="center" wrapText="1"/>
    </xf>
    <xf numFmtId="0" fontId="18" fillId="0" borderId="10" xfId="0" applyFont="1" applyBorder="1" applyAlignment="1">
      <alignment wrapText="1"/>
    </xf>
    <xf numFmtId="0" fontId="18" fillId="0" borderId="11" xfId="0" applyFont="1" applyBorder="1" applyAlignment="1">
      <alignment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xf>
    <xf numFmtId="0" fontId="0" fillId="0" borderId="14"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4" fontId="0" fillId="33" borderId="12" xfId="0" applyNumberFormat="1" applyFill="1" applyBorder="1" applyAlignment="1">
      <alignment horizontal="center"/>
    </xf>
    <xf numFmtId="2" fontId="0" fillId="34" borderId="12" xfId="0" applyNumberFormat="1" applyFill="1" applyBorder="1" applyAlignment="1">
      <alignment horizontal="center"/>
    </xf>
    <xf numFmtId="0" fontId="21" fillId="0" borderId="13" xfId="0" applyFont="1" applyBorder="1" applyAlignment="1">
      <alignment/>
    </xf>
    <xf numFmtId="0" fontId="0" fillId="35" borderId="14" xfId="0" applyFont="1" applyFill="1" applyBorder="1" applyAlignment="1">
      <alignment horizontal="center"/>
    </xf>
    <xf numFmtId="0" fontId="0" fillId="0" borderId="14" xfId="0" applyBorder="1" applyAlignment="1">
      <alignment/>
    </xf>
    <xf numFmtId="0" fontId="21" fillId="0" borderId="14" xfId="0" applyFont="1" applyBorder="1" applyAlignment="1">
      <alignment/>
    </xf>
    <xf numFmtId="164" fontId="0" fillId="35" borderId="14" xfId="0" applyNumberFormat="1" applyFill="1" applyBorder="1" applyAlignment="1">
      <alignment horizontal="center"/>
    </xf>
    <xf numFmtId="0" fontId="0" fillId="0" borderId="15" xfId="0" applyBorder="1" applyAlignment="1">
      <alignment/>
    </xf>
    <xf numFmtId="0" fontId="19" fillId="0" borderId="16" xfId="0" applyFont="1" applyBorder="1" applyAlignment="1">
      <alignment/>
    </xf>
    <xf numFmtId="0" fontId="0" fillId="0" borderId="0" xfId="0" applyBorder="1" applyAlignment="1">
      <alignment/>
    </xf>
    <xf numFmtId="0" fontId="0" fillId="0" borderId="17" xfId="0" applyBorder="1" applyAlignment="1">
      <alignment/>
    </xf>
    <xf numFmtId="4" fontId="0" fillId="33" borderId="18" xfId="0" applyNumberFormat="1" applyFill="1" applyBorder="1" applyAlignment="1">
      <alignment horizontal="center"/>
    </xf>
    <xf numFmtId="0" fontId="19" fillId="0" borderId="19" xfId="0" applyFont="1" applyBorder="1" applyAlignment="1">
      <alignment/>
    </xf>
    <xf numFmtId="4" fontId="0" fillId="34" borderId="19" xfId="0" applyNumberFormat="1" applyFill="1" applyBorder="1" applyAlignment="1">
      <alignment horizontal="center"/>
    </xf>
    <xf numFmtId="0" fontId="19"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12" xfId="0" applyBorder="1" applyAlignment="1">
      <alignment horizontal="center"/>
    </xf>
    <xf numFmtId="0" fontId="19" fillId="0" borderId="12" xfId="0" applyFont="1" applyBorder="1" applyAlignment="1">
      <alignment horizontal="center"/>
    </xf>
    <xf numFmtId="0" fontId="19" fillId="0" borderId="23" xfId="0" applyFont="1" applyBorder="1" applyAlignment="1">
      <alignment/>
    </xf>
    <xf numFmtId="0" fontId="0" fillId="0" borderId="23" xfId="0" applyBorder="1" applyAlignment="1">
      <alignment horizontal="center" wrapText="1"/>
    </xf>
    <xf numFmtId="0" fontId="0" fillId="0" borderId="23" xfId="0" applyBorder="1" applyAlignment="1">
      <alignment wrapText="1"/>
    </xf>
    <xf numFmtId="0" fontId="18" fillId="0" borderId="24" xfId="0" applyFont="1" applyBorder="1" applyAlignment="1">
      <alignment horizontal="center" wrapText="1"/>
    </xf>
    <xf numFmtId="0" fontId="22" fillId="0" borderId="25" xfId="0" applyFont="1" applyBorder="1" applyAlignment="1">
      <alignment horizontal="center"/>
    </xf>
    <xf numFmtId="0" fontId="22" fillId="0" borderId="26" xfId="0" applyFont="1" applyBorder="1" applyAlignment="1">
      <alignment horizontal="center"/>
    </xf>
    <xf numFmtId="11" fontId="0" fillId="36" borderId="12" xfId="0" applyNumberFormat="1" applyFill="1" applyBorder="1" applyAlignment="1">
      <alignment horizontal="center"/>
    </xf>
    <xf numFmtId="0" fontId="0" fillId="0" borderId="27" xfId="0" applyFill="1" applyBorder="1" applyAlignment="1">
      <alignment wrapText="1"/>
    </xf>
    <xf numFmtId="3" fontId="0" fillId="33" borderId="27" xfId="0" applyNumberFormat="1" applyFill="1" applyBorder="1" applyAlignment="1">
      <alignment horizontal="center"/>
    </xf>
    <xf numFmtId="0" fontId="0" fillId="0" borderId="27" xfId="0" applyNumberFormat="1" applyFill="1" applyBorder="1" applyAlignment="1">
      <alignment horizontal="center"/>
    </xf>
    <xf numFmtId="0" fontId="0" fillId="0" borderId="13"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Fill="1" applyBorder="1" applyAlignment="1">
      <alignment wrapText="1"/>
    </xf>
    <xf numFmtId="1" fontId="0" fillId="0" borderId="0" xfId="0" applyNumberFormat="1" applyFill="1" applyBorder="1" applyAlignment="1">
      <alignment horizontal="center"/>
    </xf>
    <xf numFmtId="0" fontId="0" fillId="0" borderId="0" xfId="0" applyNumberFormat="1" applyFill="1" applyBorder="1" applyAlignment="1">
      <alignment horizontal="center"/>
    </xf>
    <xf numFmtId="11" fontId="19" fillId="0" borderId="28" xfId="0" applyNumberFormat="1" applyFont="1" applyBorder="1" applyAlignment="1">
      <alignment horizontal="center" vertical="center"/>
    </xf>
    <xf numFmtId="0" fontId="19" fillId="0" borderId="29" xfId="0" applyFont="1" applyBorder="1" applyAlignment="1">
      <alignment horizontal="center" vertical="center"/>
    </xf>
    <xf numFmtId="2" fontId="19" fillId="37" borderId="13" xfId="0" applyNumberFormat="1" applyFont="1" applyFill="1" applyBorder="1" applyAlignment="1">
      <alignment horizontal="center" vertical="center"/>
    </xf>
    <xf numFmtId="2" fontId="19" fillId="37" borderId="15" xfId="0" applyNumberFormat="1" applyFont="1" applyFill="1" applyBorder="1" applyAlignment="1">
      <alignment horizontal="center" vertical="center"/>
    </xf>
    <xf numFmtId="0" fontId="19" fillId="0" borderId="15" xfId="0" applyFont="1" applyBorder="1" applyAlignment="1">
      <alignment horizontal="center" vertical="center"/>
    </xf>
    <xf numFmtId="0" fontId="19" fillId="0" borderId="30" xfId="0" applyFont="1" applyBorder="1" applyAlignment="1">
      <alignment horizontal="center" wrapText="1"/>
    </xf>
    <xf numFmtId="0" fontId="19" fillId="0" borderId="31" xfId="0" applyFont="1" applyFill="1" applyBorder="1" applyAlignment="1">
      <alignment horizontal="center" wrapText="1"/>
    </xf>
    <xf numFmtId="0" fontId="19" fillId="0" borderId="32" xfId="0" applyFont="1" applyBorder="1" applyAlignment="1">
      <alignment horizontal="center" wrapText="1"/>
    </xf>
    <xf numFmtId="0" fontId="19" fillId="0" borderId="33" xfId="0" applyFont="1" applyBorder="1" applyAlignment="1">
      <alignment horizontal="center" wrapText="1"/>
    </xf>
    <xf numFmtId="0" fontId="0" fillId="0" borderId="34" xfId="0" applyBorder="1" applyAlignment="1">
      <alignment wrapText="1"/>
    </xf>
    <xf numFmtId="0" fontId="0" fillId="0" borderId="34" xfId="0" applyBorder="1" applyAlignment="1">
      <alignment horizontal="center" wrapText="1"/>
    </xf>
    <xf numFmtId="0" fontId="19" fillId="0" borderId="34" xfId="0" applyFont="1"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0" fillId="0" borderId="37" xfId="0" applyBorder="1" applyAlignment="1">
      <alignment wrapText="1"/>
    </xf>
    <xf numFmtId="0" fontId="0" fillId="0" borderId="37" xfId="0" applyBorder="1" applyAlignment="1">
      <alignment horizontal="center" wrapText="1"/>
    </xf>
    <xf numFmtId="0" fontId="19" fillId="0" borderId="37" xfId="0" applyFont="1" applyBorder="1" applyAlignment="1">
      <alignment horizontal="center" wrapText="1"/>
    </xf>
    <xf numFmtId="0" fontId="0" fillId="0" borderId="38" xfId="0" applyBorder="1" applyAlignment="1">
      <alignment horizontal="center" wrapText="1"/>
    </xf>
    <xf numFmtId="0" fontId="0" fillId="0" borderId="39" xfId="0" applyBorder="1" applyAlignment="1">
      <alignment horizontal="center" wrapText="1"/>
    </xf>
    <xf numFmtId="0" fontId="19" fillId="0" borderId="0" xfId="0" applyFont="1" applyBorder="1" applyAlignment="1">
      <alignment horizontal="center"/>
    </xf>
    <xf numFmtId="11" fontId="0" fillId="0" borderId="0" xfId="0" applyNumberFormat="1" applyBorder="1" applyAlignment="1">
      <alignment horizontal="center"/>
    </xf>
    <xf numFmtId="11" fontId="0" fillId="38" borderId="0" xfId="0" applyNumberFormat="1" applyFill="1" applyBorder="1" applyAlignment="1">
      <alignment horizontal="center"/>
    </xf>
    <xf numFmtId="11" fontId="0" fillId="38" borderId="17" xfId="0" applyNumberFormat="1" applyFill="1" applyBorder="1" applyAlignment="1">
      <alignment horizontal="center"/>
    </xf>
    <xf numFmtId="0" fontId="19" fillId="35" borderId="16" xfId="0" applyFont="1" applyFill="1" applyBorder="1" applyAlignment="1">
      <alignment wrapText="1"/>
    </xf>
    <xf numFmtId="0" fontId="19" fillId="39" borderId="0" xfId="0" applyFont="1" applyFill="1" applyBorder="1" applyAlignment="1">
      <alignment horizontal="center" wrapText="1"/>
    </xf>
    <xf numFmtId="0" fontId="19" fillId="35" borderId="0" xfId="0" applyFont="1" applyFill="1" applyAlignment="1">
      <alignment wrapText="1"/>
    </xf>
    <xf numFmtId="0" fontId="19" fillId="0" borderId="0" xfId="0" applyFont="1" applyAlignment="1">
      <alignment horizontal="center"/>
    </xf>
    <xf numFmtId="0" fontId="19" fillId="0" borderId="16" xfId="0" applyFont="1" applyBorder="1" applyAlignment="1">
      <alignment wrapText="1"/>
    </xf>
    <xf numFmtId="0" fontId="19" fillId="0" borderId="0" xfId="0" applyFont="1" applyBorder="1" applyAlignment="1">
      <alignment horizontal="center" wrapText="1"/>
    </xf>
    <xf numFmtId="11" fontId="0" fillId="38" borderId="22" xfId="0" applyNumberFormat="1" applyFill="1" applyBorder="1" applyAlignment="1">
      <alignment horizontal="center"/>
    </xf>
    <xf numFmtId="11" fontId="0" fillId="38" borderId="21" xfId="0" applyNumberFormat="1" applyFill="1" applyBorder="1" applyAlignment="1">
      <alignment horizontal="center"/>
    </xf>
    <xf numFmtId="0" fontId="19" fillId="0" borderId="40" xfId="0" applyFont="1" applyBorder="1" applyAlignment="1">
      <alignment wrapText="1"/>
    </xf>
    <xf numFmtId="0" fontId="19" fillId="0" borderId="41" xfId="0" applyFont="1" applyBorder="1" applyAlignment="1">
      <alignment horizontal="center"/>
    </xf>
    <xf numFmtId="11" fontId="0" fillId="0" borderId="41" xfId="0" applyNumberFormat="1" applyBorder="1" applyAlignment="1">
      <alignment/>
    </xf>
    <xf numFmtId="11" fontId="0" fillId="0" borderId="41" xfId="0" applyNumberFormat="1" applyFill="1" applyBorder="1" applyAlignment="1">
      <alignment/>
    </xf>
    <xf numFmtId="165" fontId="0" fillId="40" borderId="42" xfId="0" applyNumberFormat="1" applyFill="1" applyBorder="1" applyAlignment="1">
      <alignment horizontal="center"/>
    </xf>
    <xf numFmtId="166" fontId="0" fillId="40" borderId="43" xfId="0" applyNumberFormat="1" applyFill="1" applyBorder="1" applyAlignment="1">
      <alignment horizontal="center"/>
    </xf>
    <xf numFmtId="11" fontId="0" fillId="40" borderId="44" xfId="0" applyNumberFormat="1" applyFill="1" applyBorder="1" applyAlignment="1">
      <alignment horizontal="center"/>
    </xf>
    <xf numFmtId="11" fontId="0" fillId="40" borderId="45" xfId="0" applyNumberFormat="1" applyFill="1" applyBorder="1" applyAlignment="1">
      <alignment horizontal="center"/>
    </xf>
    <xf numFmtId="11" fontId="0" fillId="40" borderId="46" xfId="0" applyNumberFormat="1" applyFill="1" applyBorder="1" applyAlignment="1">
      <alignment horizontal="center"/>
    </xf>
    <xf numFmtId="0" fontId="19" fillId="0" borderId="47" xfId="0" applyFont="1" applyBorder="1" applyAlignment="1">
      <alignment wrapText="1"/>
    </xf>
    <xf numFmtId="0" fontId="19" fillId="0" borderId="0" xfId="0" applyFont="1" applyBorder="1" applyAlignment="1">
      <alignment horizontal="right"/>
    </xf>
    <xf numFmtId="11" fontId="0" fillId="0" borderId="0" xfId="0" applyNumberFormat="1" applyBorder="1" applyAlignment="1">
      <alignment/>
    </xf>
    <xf numFmtId="11" fontId="0" fillId="0" borderId="48" xfId="0" applyNumberFormat="1" applyBorder="1" applyAlignment="1">
      <alignment horizontal="center"/>
    </xf>
    <xf numFmtId="165" fontId="0" fillId="0" borderId="49" xfId="0" applyNumberFormat="1" applyFill="1" applyBorder="1" applyAlignment="1">
      <alignment horizontal="center"/>
    </xf>
    <xf numFmtId="167" fontId="0" fillId="0" borderId="49" xfId="0" applyNumberFormat="1" applyFill="1" applyBorder="1" applyAlignment="1">
      <alignment horizontal="center"/>
    </xf>
    <xf numFmtId="167" fontId="0" fillId="41" borderId="0" xfId="0" applyNumberFormat="1" applyFill="1" applyBorder="1" applyAlignment="1">
      <alignment horizontal="center"/>
    </xf>
    <xf numFmtId="165" fontId="0" fillId="41" borderId="0" xfId="0" applyNumberFormat="1" applyFill="1" applyBorder="1" applyAlignment="1">
      <alignment horizontal="center"/>
    </xf>
    <xf numFmtId="11" fontId="0" fillId="0" borderId="50" xfId="0" applyNumberFormat="1" applyBorder="1" applyAlignment="1">
      <alignment horizontal="center"/>
    </xf>
    <xf numFmtId="165" fontId="0" fillId="0" borderId="0" xfId="0" applyNumberFormat="1" applyFill="1" applyBorder="1" applyAlignment="1">
      <alignment horizontal="center"/>
    </xf>
    <xf numFmtId="0" fontId="19" fillId="0" borderId="51" xfId="0" applyFont="1" applyBorder="1" applyAlignment="1">
      <alignment wrapText="1"/>
    </xf>
    <xf numFmtId="0" fontId="19" fillId="0" borderId="49" xfId="0" applyFont="1" applyBorder="1" applyAlignment="1">
      <alignment horizontal="center" wrapText="1"/>
    </xf>
    <xf numFmtId="11" fontId="0" fillId="0" borderId="49" xfId="0" applyNumberFormat="1" applyBorder="1" applyAlignment="1">
      <alignment/>
    </xf>
    <xf numFmtId="11" fontId="0" fillId="0" borderId="52" xfId="0" applyNumberFormat="1" applyBorder="1" applyAlignment="1">
      <alignment/>
    </xf>
    <xf numFmtId="0" fontId="0" fillId="0" borderId="52" xfId="0" applyBorder="1" applyAlignment="1">
      <alignment/>
    </xf>
    <xf numFmtId="0" fontId="0" fillId="0" borderId="49" xfId="0" applyBorder="1" applyAlignment="1">
      <alignment/>
    </xf>
    <xf numFmtId="0" fontId="0" fillId="0" borderId="33" xfId="0" applyBorder="1" applyAlignment="1">
      <alignment/>
    </xf>
    <xf numFmtId="0" fontId="0" fillId="35" borderId="53" xfId="0" applyFont="1" applyFill="1" applyBorder="1" applyAlignment="1">
      <alignment wrapText="1"/>
    </xf>
    <xf numFmtId="0" fontId="0" fillId="35" borderId="52" xfId="0" applyFill="1" applyBorder="1" applyAlignment="1">
      <alignment/>
    </xf>
    <xf numFmtId="0" fontId="0" fillId="35" borderId="54" xfId="0" applyFill="1" applyBorder="1" applyAlignment="1">
      <alignment/>
    </xf>
    <xf numFmtId="0" fontId="0" fillId="0" borderId="53" xfId="0" applyFont="1" applyBorder="1" applyAlignment="1">
      <alignment wrapText="1"/>
    </xf>
    <xf numFmtId="0" fontId="0" fillId="0" borderId="52" xfId="0" applyFont="1" applyBorder="1" applyAlignment="1">
      <alignment wrapText="1"/>
    </xf>
    <xf numFmtId="0" fontId="0" fillId="0" borderId="54" xfId="0" applyFont="1" applyBorder="1" applyAlignment="1">
      <alignment wrapText="1"/>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Alignment="1">
      <alignment horizontal="center"/>
    </xf>
    <xf numFmtId="0" fontId="0" fillId="33" borderId="0" xfId="0" applyFill="1" applyBorder="1" applyAlignment="1">
      <alignment/>
    </xf>
    <xf numFmtId="0" fontId="0" fillId="33" borderId="21" xfId="0" applyFill="1" applyBorder="1" applyAlignment="1">
      <alignment/>
    </xf>
    <xf numFmtId="0" fontId="0" fillId="0" borderId="53" xfId="0" applyFont="1" applyBorder="1" applyAlignment="1">
      <alignment horizontal="left" vertical="center" wrapText="1"/>
    </xf>
    <xf numFmtId="0" fontId="0" fillId="0" borderId="52" xfId="0" applyFont="1" applyBorder="1" applyAlignment="1">
      <alignment horizontal="left" vertical="center" wrapText="1"/>
    </xf>
    <xf numFmtId="0" fontId="0" fillId="0" borderId="54" xfId="0" applyFont="1"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3 2" xfId="58"/>
    <cellStyle name="Normal 4" xfId="59"/>
    <cellStyle name="Normal 5" xfId="60"/>
    <cellStyle name="Normal 6" xfId="61"/>
    <cellStyle name="Normal 7" xfId="62"/>
    <cellStyle name="Note" xfId="63"/>
    <cellStyle name="Output" xfId="64"/>
    <cellStyle name="Percent" xfId="65"/>
    <cellStyle name="Percent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iry%20VOC%20All%20Cal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Entry"/>
      <sheetName val="Livestock PM10 based "/>
      <sheetName val="Dairy Miscellaneous"/>
      <sheetName val="Dairy Lagoon"/>
      <sheetName val="Cow Housing Totals"/>
      <sheetName val="SHARP 1"/>
      <sheetName val="SHARP 2"/>
      <sheetName val="SHARP 3"/>
      <sheetName val="SHARP MP"/>
      <sheetName val="SHARP Lagoon"/>
      <sheetName val="SHARP SP LA"/>
    </sheetNames>
    <sheetDataSet>
      <sheetData sheetId="0">
        <row r="69">
          <cell r="D69">
            <v>0</v>
          </cell>
          <cell r="E6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1"/>
  <sheetViews>
    <sheetView tabSelected="1" zoomScale="115" zoomScaleNormal="115" zoomScalePageLayoutView="0" workbookViewId="0" topLeftCell="A1">
      <selection activeCell="O32" sqref="O32"/>
    </sheetView>
  </sheetViews>
  <sheetFormatPr defaultColWidth="9.140625" defaultRowHeight="12.75"/>
  <cols>
    <col min="1" max="1" width="31.8515625" style="0" customWidth="1"/>
    <col min="2" max="2" width="12.7109375" style="110" customWidth="1"/>
    <col min="3" max="8" width="12.7109375" style="0" customWidth="1"/>
    <col min="9" max="9" width="14.7109375" style="0" customWidth="1"/>
    <col min="10" max="11" width="12.7109375" style="0" customWidth="1"/>
  </cols>
  <sheetData>
    <row r="1" spans="1:11" ht="24" customHeight="1" thickBot="1">
      <c r="A1" s="1" t="s">
        <v>0</v>
      </c>
      <c r="B1" s="2" t="s">
        <v>1</v>
      </c>
      <c r="C1" s="3"/>
      <c r="D1" s="3"/>
      <c r="E1" s="3"/>
      <c r="F1" s="3"/>
      <c r="G1" s="4"/>
      <c r="J1" s="5" t="s">
        <v>2</v>
      </c>
      <c r="K1" s="5" t="s">
        <v>3</v>
      </c>
    </row>
    <row r="2" spans="1:11" ht="67.5" customHeight="1" thickBot="1">
      <c r="A2" s="6" t="s">
        <v>4</v>
      </c>
      <c r="B2" s="7" t="s">
        <v>5</v>
      </c>
      <c r="C2" s="8"/>
      <c r="D2" s="8"/>
      <c r="E2" s="8"/>
      <c r="F2" s="8"/>
      <c r="G2" s="9"/>
      <c r="J2" s="10">
        <v>1000</v>
      </c>
      <c r="K2" s="11">
        <f>J2/$J$5</f>
        <v>0.5</v>
      </c>
    </row>
    <row r="3" spans="1:11" ht="13.5" thickBot="1">
      <c r="A3" s="12" t="s">
        <v>6</v>
      </c>
      <c r="B3" s="13" t="s">
        <v>7</v>
      </c>
      <c r="C3" s="14"/>
      <c r="D3" s="15" t="s">
        <v>8</v>
      </c>
      <c r="E3" s="16">
        <v>42593</v>
      </c>
      <c r="F3" s="16"/>
      <c r="G3" s="17"/>
      <c r="J3" s="10">
        <v>500</v>
      </c>
      <c r="K3" s="11">
        <f>J3/$J$5</f>
        <v>0.25</v>
      </c>
    </row>
    <row r="4" spans="1:11" ht="13.5" thickBot="1">
      <c r="A4" s="18" t="s">
        <v>9</v>
      </c>
      <c r="B4" s="111"/>
      <c r="C4" s="111"/>
      <c r="D4" s="111"/>
      <c r="F4" s="19"/>
      <c r="G4" s="20"/>
      <c r="J4" s="21">
        <v>500</v>
      </c>
      <c r="K4" s="11">
        <f>J4/$J$5</f>
        <v>0.25</v>
      </c>
    </row>
    <row r="5" spans="1:11" ht="12.75">
      <c r="A5" s="18" t="s">
        <v>10</v>
      </c>
      <c r="B5" s="111"/>
      <c r="C5" s="111"/>
      <c r="D5" s="111"/>
      <c r="F5" s="19"/>
      <c r="G5" s="20"/>
      <c r="I5" s="22" t="s">
        <v>11</v>
      </c>
      <c r="J5" s="23">
        <f>SUM(J2:J4)</f>
        <v>2000</v>
      </c>
      <c r="K5" s="23">
        <f>SUM(K2:K4)</f>
        <v>1</v>
      </c>
    </row>
    <row r="6" spans="1:11" ht="13.5" thickBot="1">
      <c r="A6" s="24" t="s">
        <v>12</v>
      </c>
      <c r="B6" s="112"/>
      <c r="C6" s="112"/>
      <c r="D6" s="112"/>
      <c r="E6" s="25"/>
      <c r="F6" s="25"/>
      <c r="G6" s="26"/>
      <c r="I6" s="27"/>
      <c r="J6" s="28" t="s">
        <v>13</v>
      </c>
      <c r="K6" s="28" t="s">
        <v>14</v>
      </c>
    </row>
    <row r="7" spans="1:11" ht="19.5" thickBot="1" thickTop="1">
      <c r="A7" s="29" t="s">
        <v>15</v>
      </c>
      <c r="B7" s="30"/>
      <c r="C7" s="31"/>
      <c r="D7" s="32" t="s">
        <v>16</v>
      </c>
      <c r="E7" s="33"/>
      <c r="F7" s="33"/>
      <c r="G7" s="34"/>
      <c r="I7" s="28" t="s">
        <v>17</v>
      </c>
      <c r="J7" s="35">
        <f>'[1]Data Entry'!$D$69</f>
        <v>0</v>
      </c>
      <c r="K7" s="35">
        <f>'[1]Data Entry'!$E$69</f>
        <v>0</v>
      </c>
    </row>
    <row r="8" spans="1:7" ht="39" customHeight="1" thickBot="1">
      <c r="A8" s="36" t="s">
        <v>18</v>
      </c>
      <c r="B8" s="37"/>
      <c r="C8" s="38"/>
      <c r="D8" s="39" t="s">
        <v>19</v>
      </c>
      <c r="E8" s="40"/>
      <c r="F8" s="40"/>
      <c r="G8" s="41"/>
    </row>
    <row r="9" spans="1:11" ht="37.5" customHeight="1" thickBot="1">
      <c r="A9" s="42"/>
      <c r="B9" s="43"/>
      <c r="C9" s="44"/>
      <c r="D9" s="45" t="s">
        <v>20</v>
      </c>
      <c r="E9" s="46"/>
      <c r="F9" s="47">
        <f>K2</f>
        <v>0.5</v>
      </c>
      <c r="G9" s="48"/>
      <c r="H9" s="47">
        <f>K3</f>
        <v>0.25</v>
      </c>
      <c r="I9" s="49"/>
      <c r="J9" s="47">
        <f>K4</f>
        <v>0.25</v>
      </c>
      <c r="K9" s="49"/>
    </row>
    <row r="10" spans="1:11" ht="13.5" customHeight="1">
      <c r="A10" s="50" t="s">
        <v>21</v>
      </c>
      <c r="B10" s="50" t="s">
        <v>22</v>
      </c>
      <c r="C10" s="50" t="s">
        <v>23</v>
      </c>
      <c r="D10" s="50" t="s">
        <v>24</v>
      </c>
      <c r="E10" s="51" t="s">
        <v>25</v>
      </c>
      <c r="F10" s="52" t="s">
        <v>26</v>
      </c>
      <c r="G10" s="51" t="s">
        <v>27</v>
      </c>
      <c r="H10" s="53" t="s">
        <v>28</v>
      </c>
      <c r="I10" s="51" t="s">
        <v>29</v>
      </c>
      <c r="J10" s="53" t="s">
        <v>30</v>
      </c>
      <c r="K10" s="51" t="s">
        <v>31</v>
      </c>
    </row>
    <row r="11" spans="1:11" ht="15.75" customHeight="1">
      <c r="A11" s="54"/>
      <c r="B11" s="55"/>
      <c r="C11" s="56"/>
      <c r="D11" s="55"/>
      <c r="E11" s="57"/>
      <c r="F11" s="58"/>
      <c r="G11" s="57"/>
      <c r="H11" s="58"/>
      <c r="I11" s="57"/>
      <c r="J11" s="58"/>
      <c r="K11" s="57"/>
    </row>
    <row r="12" spans="1:11" ht="12.75" customHeight="1">
      <c r="A12" s="59"/>
      <c r="B12" s="60"/>
      <c r="C12" s="61"/>
      <c r="D12" s="60"/>
      <c r="E12" s="62"/>
      <c r="F12" s="63"/>
      <c r="G12" s="62"/>
      <c r="H12" s="63"/>
      <c r="I12" s="62"/>
      <c r="J12" s="63"/>
      <c r="K12" s="62"/>
    </row>
    <row r="13" spans="1:11" ht="12.75">
      <c r="A13" s="18" t="s">
        <v>32</v>
      </c>
      <c r="B13" s="64">
        <v>71556</v>
      </c>
      <c r="C13" s="65">
        <v>0.04</v>
      </c>
      <c r="D13" s="66">
        <f aca="true" t="shared" si="0" ref="D13:D33">E13/8760</f>
        <v>0</v>
      </c>
      <c r="E13" s="67">
        <f aca="true" t="shared" si="1" ref="E13:E33">$B$8*C13</f>
        <v>0</v>
      </c>
      <c r="F13" s="66">
        <f aca="true" t="shared" si="2" ref="F13:G33">D13*$F$9</f>
        <v>0</v>
      </c>
      <c r="G13" s="67">
        <f t="shared" si="2"/>
        <v>0</v>
      </c>
      <c r="H13" s="66">
        <f aca="true" t="shared" si="3" ref="H13:I33">D13*$H$9</f>
        <v>0</v>
      </c>
      <c r="I13" s="67">
        <f t="shared" si="3"/>
        <v>0</v>
      </c>
      <c r="J13" s="66">
        <f aca="true" t="shared" si="4" ref="J13:K33">D13*$J$9</f>
        <v>0</v>
      </c>
      <c r="K13" s="67">
        <f t="shared" si="4"/>
        <v>0</v>
      </c>
    </row>
    <row r="14" spans="1:11" ht="15" customHeight="1">
      <c r="A14" s="68" t="s">
        <v>33</v>
      </c>
      <c r="B14" s="69">
        <v>76131</v>
      </c>
      <c r="C14" s="65">
        <v>0.02</v>
      </c>
      <c r="D14" s="66">
        <f t="shared" si="0"/>
        <v>0</v>
      </c>
      <c r="E14" s="67">
        <f t="shared" si="1"/>
        <v>0</v>
      </c>
      <c r="F14" s="66">
        <f t="shared" si="2"/>
        <v>0</v>
      </c>
      <c r="G14" s="67">
        <f t="shared" si="2"/>
        <v>0</v>
      </c>
      <c r="H14" s="66">
        <f t="shared" si="3"/>
        <v>0</v>
      </c>
      <c r="I14" s="67">
        <f t="shared" si="3"/>
        <v>0</v>
      </c>
      <c r="J14" s="66">
        <f t="shared" si="4"/>
        <v>0</v>
      </c>
      <c r="K14" s="67">
        <f t="shared" si="4"/>
        <v>0</v>
      </c>
    </row>
    <row r="15" spans="1:11" ht="12.75">
      <c r="A15" s="68" t="s">
        <v>34</v>
      </c>
      <c r="B15" s="69">
        <v>95636</v>
      </c>
      <c r="C15" s="65">
        <v>0.01</v>
      </c>
      <c r="D15" s="66">
        <f t="shared" si="0"/>
        <v>0</v>
      </c>
      <c r="E15" s="67">
        <f t="shared" si="1"/>
        <v>0</v>
      </c>
      <c r="F15" s="66">
        <f t="shared" si="2"/>
        <v>0</v>
      </c>
      <c r="G15" s="67">
        <f t="shared" si="2"/>
        <v>0</v>
      </c>
      <c r="H15" s="66">
        <f t="shared" si="3"/>
        <v>0</v>
      </c>
      <c r="I15" s="67">
        <f t="shared" si="3"/>
        <v>0</v>
      </c>
      <c r="J15" s="66">
        <f t="shared" si="4"/>
        <v>0</v>
      </c>
      <c r="K15" s="67">
        <f t="shared" si="4"/>
        <v>0</v>
      </c>
    </row>
    <row r="16" spans="1:11" ht="12.75">
      <c r="A16" s="68" t="s">
        <v>35</v>
      </c>
      <c r="B16" s="69">
        <v>95501</v>
      </c>
      <c r="C16" s="65">
        <v>1.413</v>
      </c>
      <c r="D16" s="66">
        <f t="shared" si="0"/>
        <v>0</v>
      </c>
      <c r="E16" s="67">
        <f t="shared" si="1"/>
        <v>0</v>
      </c>
      <c r="F16" s="66">
        <f t="shared" si="2"/>
        <v>0</v>
      </c>
      <c r="G16" s="67">
        <f t="shared" si="2"/>
        <v>0</v>
      </c>
      <c r="H16" s="66">
        <f t="shared" si="3"/>
        <v>0</v>
      </c>
      <c r="I16" s="67">
        <f t="shared" si="3"/>
        <v>0</v>
      </c>
      <c r="J16" s="66">
        <f t="shared" si="4"/>
        <v>0</v>
      </c>
      <c r="K16" s="67">
        <f t="shared" si="4"/>
        <v>0</v>
      </c>
    </row>
    <row r="17" spans="1:11" ht="12.75">
      <c r="A17" s="18" t="s">
        <v>36</v>
      </c>
      <c r="B17" s="64">
        <v>106990</v>
      </c>
      <c r="C17" s="65">
        <v>0.01</v>
      </c>
      <c r="D17" s="66">
        <f t="shared" si="0"/>
        <v>0</v>
      </c>
      <c r="E17" s="67">
        <f t="shared" si="1"/>
        <v>0</v>
      </c>
      <c r="F17" s="66">
        <f t="shared" si="2"/>
        <v>0</v>
      </c>
      <c r="G17" s="67">
        <f t="shared" si="2"/>
        <v>0</v>
      </c>
      <c r="H17" s="66">
        <f t="shared" si="3"/>
        <v>0</v>
      </c>
      <c r="I17" s="67">
        <f t="shared" si="3"/>
        <v>0</v>
      </c>
      <c r="J17" s="66">
        <f t="shared" si="4"/>
        <v>0</v>
      </c>
      <c r="K17" s="67">
        <f t="shared" si="4"/>
        <v>0</v>
      </c>
    </row>
    <row r="18" spans="1:11" ht="12.75">
      <c r="A18" s="70" t="s">
        <v>37</v>
      </c>
      <c r="B18" s="69">
        <v>541731</v>
      </c>
      <c r="C18" s="65">
        <v>0.025</v>
      </c>
      <c r="D18" s="66">
        <f t="shared" si="0"/>
        <v>0</v>
      </c>
      <c r="E18" s="67">
        <f t="shared" si="1"/>
        <v>0</v>
      </c>
      <c r="F18" s="66">
        <f t="shared" si="2"/>
        <v>0</v>
      </c>
      <c r="G18" s="67">
        <f t="shared" si="2"/>
        <v>0</v>
      </c>
      <c r="H18" s="66">
        <f t="shared" si="3"/>
        <v>0</v>
      </c>
      <c r="I18" s="67">
        <f t="shared" si="3"/>
        <v>0</v>
      </c>
      <c r="J18" s="66">
        <f t="shared" si="4"/>
        <v>0</v>
      </c>
      <c r="K18" s="67">
        <f t="shared" si="4"/>
        <v>0</v>
      </c>
    </row>
    <row r="19" spans="1:11" ht="12.75">
      <c r="A19" s="18" t="s">
        <v>38</v>
      </c>
      <c r="B19" s="64">
        <v>106467</v>
      </c>
      <c r="C19" s="65">
        <v>0.025</v>
      </c>
      <c r="D19" s="66">
        <f t="shared" si="0"/>
        <v>0</v>
      </c>
      <c r="E19" s="67">
        <f t="shared" si="1"/>
        <v>0</v>
      </c>
      <c r="F19" s="66">
        <f t="shared" si="2"/>
        <v>0</v>
      </c>
      <c r="G19" s="67">
        <f t="shared" si="2"/>
        <v>0</v>
      </c>
      <c r="H19" s="66">
        <f t="shared" si="3"/>
        <v>0</v>
      </c>
      <c r="I19" s="67">
        <f t="shared" si="3"/>
        <v>0</v>
      </c>
      <c r="J19" s="66">
        <f t="shared" si="4"/>
        <v>0</v>
      </c>
      <c r="K19" s="67">
        <f t="shared" si="4"/>
        <v>0</v>
      </c>
    </row>
    <row r="20" spans="1:11" ht="12.75">
      <c r="A20" s="18" t="s">
        <v>39</v>
      </c>
      <c r="B20" s="64">
        <v>71432</v>
      </c>
      <c r="C20" s="65">
        <v>0.01</v>
      </c>
      <c r="D20" s="66">
        <f t="shared" si="0"/>
        <v>0</v>
      </c>
      <c r="E20" s="67">
        <f t="shared" si="1"/>
        <v>0</v>
      </c>
      <c r="F20" s="66">
        <f t="shared" si="2"/>
        <v>0</v>
      </c>
      <c r="G20" s="67">
        <f t="shared" si="2"/>
        <v>0</v>
      </c>
      <c r="H20" s="66">
        <f t="shared" si="3"/>
        <v>0</v>
      </c>
      <c r="I20" s="67">
        <f t="shared" si="3"/>
        <v>0</v>
      </c>
      <c r="J20" s="66">
        <f t="shared" si="4"/>
        <v>0</v>
      </c>
      <c r="K20" s="67">
        <f t="shared" si="4"/>
        <v>0</v>
      </c>
    </row>
    <row r="21" spans="1:11" ht="14.25" customHeight="1">
      <c r="A21" s="18" t="s">
        <v>40</v>
      </c>
      <c r="B21" s="64">
        <v>56235</v>
      </c>
      <c r="C21" s="65">
        <v>0.02</v>
      </c>
      <c r="D21" s="66">
        <f t="shared" si="0"/>
        <v>0</v>
      </c>
      <c r="E21" s="67">
        <f t="shared" si="1"/>
        <v>0</v>
      </c>
      <c r="F21" s="66">
        <f t="shared" si="2"/>
        <v>0</v>
      </c>
      <c r="G21" s="67">
        <f t="shared" si="2"/>
        <v>0</v>
      </c>
      <c r="H21" s="66">
        <f t="shared" si="3"/>
        <v>0</v>
      </c>
      <c r="I21" s="67">
        <f t="shared" si="3"/>
        <v>0</v>
      </c>
      <c r="J21" s="66">
        <f t="shared" si="4"/>
        <v>0</v>
      </c>
      <c r="K21" s="67">
        <f t="shared" si="4"/>
        <v>0</v>
      </c>
    </row>
    <row r="22" spans="1:11" ht="12.75">
      <c r="A22" s="18" t="s">
        <v>41</v>
      </c>
      <c r="B22" s="71">
        <v>67663</v>
      </c>
      <c r="C22" s="65">
        <v>0.01</v>
      </c>
      <c r="D22" s="66">
        <f t="shared" si="0"/>
        <v>0</v>
      </c>
      <c r="E22" s="67">
        <f t="shared" si="1"/>
        <v>0</v>
      </c>
      <c r="F22" s="66">
        <f t="shared" si="2"/>
        <v>0</v>
      </c>
      <c r="G22" s="67">
        <f t="shared" si="2"/>
        <v>0</v>
      </c>
      <c r="H22" s="66">
        <f t="shared" si="3"/>
        <v>0</v>
      </c>
      <c r="I22" s="67">
        <f t="shared" si="3"/>
        <v>0</v>
      </c>
      <c r="J22" s="66">
        <f t="shared" si="4"/>
        <v>0</v>
      </c>
      <c r="K22" s="67">
        <f t="shared" si="4"/>
        <v>0</v>
      </c>
    </row>
    <row r="23" spans="1:11" ht="12.75">
      <c r="A23" s="18" t="s">
        <v>42</v>
      </c>
      <c r="B23" s="64">
        <v>110827</v>
      </c>
      <c r="C23" s="65">
        <v>0.01</v>
      </c>
      <c r="D23" s="66">
        <f t="shared" si="0"/>
        <v>0</v>
      </c>
      <c r="E23" s="67">
        <f t="shared" si="1"/>
        <v>0</v>
      </c>
      <c r="F23" s="66">
        <f t="shared" si="2"/>
        <v>0</v>
      </c>
      <c r="G23" s="67">
        <f t="shared" si="2"/>
        <v>0</v>
      </c>
      <c r="H23" s="66">
        <f t="shared" si="3"/>
        <v>0</v>
      </c>
      <c r="I23" s="67">
        <f t="shared" si="3"/>
        <v>0</v>
      </c>
      <c r="J23" s="66">
        <f t="shared" si="4"/>
        <v>0</v>
      </c>
      <c r="K23" s="67">
        <f t="shared" si="4"/>
        <v>0</v>
      </c>
    </row>
    <row r="24" spans="1:11" ht="13.5" customHeight="1">
      <c r="A24" s="72" t="s">
        <v>43</v>
      </c>
      <c r="B24" s="73">
        <v>78933</v>
      </c>
      <c r="C24" s="65">
        <v>0.244</v>
      </c>
      <c r="D24" s="66">
        <f t="shared" si="0"/>
        <v>0</v>
      </c>
      <c r="E24" s="67">
        <f t="shared" si="1"/>
        <v>0</v>
      </c>
      <c r="F24" s="66">
        <f t="shared" si="2"/>
        <v>0</v>
      </c>
      <c r="G24" s="67">
        <f t="shared" si="2"/>
        <v>0</v>
      </c>
      <c r="H24" s="66">
        <f t="shared" si="3"/>
        <v>0</v>
      </c>
      <c r="I24" s="67">
        <f t="shared" si="3"/>
        <v>0</v>
      </c>
      <c r="J24" s="66">
        <f t="shared" si="4"/>
        <v>0</v>
      </c>
      <c r="K24" s="67">
        <f t="shared" si="4"/>
        <v>0</v>
      </c>
    </row>
    <row r="25" spans="1:11" ht="15.75" customHeight="1">
      <c r="A25" s="68" t="s">
        <v>44</v>
      </c>
      <c r="B25" s="69">
        <v>108101</v>
      </c>
      <c r="C25" s="65">
        <v>0.057</v>
      </c>
      <c r="D25" s="66">
        <f t="shared" si="0"/>
        <v>0</v>
      </c>
      <c r="E25" s="67">
        <f t="shared" si="1"/>
        <v>0</v>
      </c>
      <c r="F25" s="66">
        <f t="shared" si="2"/>
        <v>0</v>
      </c>
      <c r="G25" s="67">
        <f t="shared" si="2"/>
        <v>0</v>
      </c>
      <c r="H25" s="66">
        <f t="shared" si="3"/>
        <v>0</v>
      </c>
      <c r="I25" s="67">
        <f t="shared" si="3"/>
        <v>0</v>
      </c>
      <c r="J25" s="66">
        <f t="shared" si="4"/>
        <v>0</v>
      </c>
      <c r="K25" s="67">
        <f t="shared" si="4"/>
        <v>0</v>
      </c>
    </row>
    <row r="26" spans="1:11" ht="15.75" customHeight="1">
      <c r="A26" s="72" t="s">
        <v>45</v>
      </c>
      <c r="B26" s="73">
        <v>115071</v>
      </c>
      <c r="C26" s="65">
        <v>0.13</v>
      </c>
      <c r="D26" s="66">
        <f t="shared" si="0"/>
        <v>0</v>
      </c>
      <c r="E26" s="67">
        <f t="shared" si="1"/>
        <v>0</v>
      </c>
      <c r="F26" s="66">
        <f t="shared" si="2"/>
        <v>0</v>
      </c>
      <c r="G26" s="67">
        <f t="shared" si="2"/>
        <v>0</v>
      </c>
      <c r="H26" s="66">
        <f t="shared" si="3"/>
        <v>0</v>
      </c>
      <c r="I26" s="67">
        <f t="shared" si="3"/>
        <v>0</v>
      </c>
      <c r="J26" s="66">
        <f t="shared" si="4"/>
        <v>0</v>
      </c>
      <c r="K26" s="67">
        <f t="shared" si="4"/>
        <v>0</v>
      </c>
    </row>
    <row r="27" spans="1:11" ht="15.75" customHeight="1">
      <c r="A27" s="72" t="s">
        <v>46</v>
      </c>
      <c r="B27" s="73">
        <v>100425</v>
      </c>
      <c r="C27" s="65">
        <v>0.014</v>
      </c>
      <c r="D27" s="66">
        <f t="shared" si="0"/>
        <v>0</v>
      </c>
      <c r="E27" s="67">
        <f t="shared" si="1"/>
        <v>0</v>
      </c>
      <c r="F27" s="66">
        <f t="shared" si="2"/>
        <v>0</v>
      </c>
      <c r="G27" s="67">
        <f t="shared" si="2"/>
        <v>0</v>
      </c>
      <c r="H27" s="66">
        <f t="shared" si="3"/>
        <v>0</v>
      </c>
      <c r="I27" s="67">
        <f t="shared" si="3"/>
        <v>0</v>
      </c>
      <c r="J27" s="66">
        <f t="shared" si="4"/>
        <v>0</v>
      </c>
      <c r="K27" s="67">
        <f t="shared" si="4"/>
        <v>0</v>
      </c>
    </row>
    <row r="28" spans="1:11" ht="15.75" customHeight="1">
      <c r="A28" s="72" t="s">
        <v>47</v>
      </c>
      <c r="B28" s="73">
        <v>108883</v>
      </c>
      <c r="C28" s="65">
        <v>0.12</v>
      </c>
      <c r="D28" s="66">
        <f t="shared" si="0"/>
        <v>0</v>
      </c>
      <c r="E28" s="67">
        <f t="shared" si="1"/>
        <v>0</v>
      </c>
      <c r="F28" s="66">
        <f t="shared" si="2"/>
        <v>0</v>
      </c>
      <c r="G28" s="67">
        <f t="shared" si="2"/>
        <v>0</v>
      </c>
      <c r="H28" s="66">
        <f t="shared" si="3"/>
        <v>0</v>
      </c>
      <c r="I28" s="67">
        <f t="shared" si="3"/>
        <v>0</v>
      </c>
      <c r="J28" s="66">
        <f t="shared" si="4"/>
        <v>0</v>
      </c>
      <c r="K28" s="67">
        <f t="shared" si="4"/>
        <v>0</v>
      </c>
    </row>
    <row r="29" spans="1:11" ht="15.75" customHeight="1">
      <c r="A29" s="68" t="s">
        <v>48</v>
      </c>
      <c r="B29" s="69">
        <v>75252</v>
      </c>
      <c r="C29" s="65">
        <v>0.444</v>
      </c>
      <c r="D29" s="66">
        <f t="shared" si="0"/>
        <v>0</v>
      </c>
      <c r="E29" s="67">
        <f t="shared" si="1"/>
        <v>0</v>
      </c>
      <c r="F29" s="66">
        <f t="shared" si="2"/>
        <v>0</v>
      </c>
      <c r="G29" s="67">
        <f t="shared" si="2"/>
        <v>0</v>
      </c>
      <c r="H29" s="66">
        <f t="shared" si="3"/>
        <v>0</v>
      </c>
      <c r="I29" s="67">
        <f t="shared" si="3"/>
        <v>0</v>
      </c>
      <c r="J29" s="66">
        <f t="shared" si="4"/>
        <v>0</v>
      </c>
      <c r="K29" s="67">
        <f t="shared" si="4"/>
        <v>0</v>
      </c>
    </row>
    <row r="30" spans="1:11" ht="15.75" customHeight="1">
      <c r="A30" s="72" t="s">
        <v>49</v>
      </c>
      <c r="B30" s="73">
        <v>79016</v>
      </c>
      <c r="C30" s="65">
        <v>0.01</v>
      </c>
      <c r="D30" s="66">
        <f t="shared" si="0"/>
        <v>0</v>
      </c>
      <c r="E30" s="67">
        <f t="shared" si="1"/>
        <v>0</v>
      </c>
      <c r="F30" s="66">
        <f t="shared" si="2"/>
        <v>0</v>
      </c>
      <c r="G30" s="67">
        <f t="shared" si="2"/>
        <v>0</v>
      </c>
      <c r="H30" s="66">
        <f t="shared" si="3"/>
        <v>0</v>
      </c>
      <c r="I30" s="67">
        <f t="shared" si="3"/>
        <v>0</v>
      </c>
      <c r="J30" s="66">
        <f t="shared" si="4"/>
        <v>0</v>
      </c>
      <c r="K30" s="67">
        <f t="shared" si="4"/>
        <v>0</v>
      </c>
    </row>
    <row r="31" spans="1:11" ht="15.75" customHeight="1">
      <c r="A31" s="72" t="s">
        <v>50</v>
      </c>
      <c r="B31" s="73">
        <v>75694</v>
      </c>
      <c r="C31" s="65">
        <v>0.022</v>
      </c>
      <c r="D31" s="66">
        <f t="shared" si="0"/>
        <v>0</v>
      </c>
      <c r="E31" s="67">
        <f t="shared" si="1"/>
        <v>0</v>
      </c>
      <c r="F31" s="66">
        <f t="shared" si="2"/>
        <v>0</v>
      </c>
      <c r="G31" s="67">
        <f t="shared" si="2"/>
        <v>0</v>
      </c>
      <c r="H31" s="66">
        <f t="shared" si="3"/>
        <v>0</v>
      </c>
      <c r="I31" s="67">
        <f t="shared" si="3"/>
        <v>0</v>
      </c>
      <c r="J31" s="66">
        <f t="shared" si="4"/>
        <v>0</v>
      </c>
      <c r="K31" s="67">
        <f t="shared" si="4"/>
        <v>0</v>
      </c>
    </row>
    <row r="32" spans="1:11" ht="15.75" customHeight="1">
      <c r="A32" s="72" t="s">
        <v>51</v>
      </c>
      <c r="B32" s="73">
        <v>108054</v>
      </c>
      <c r="C32" s="65">
        <v>0.1</v>
      </c>
      <c r="D32" s="66">
        <f t="shared" si="0"/>
        <v>0</v>
      </c>
      <c r="E32" s="67">
        <f t="shared" si="1"/>
        <v>0</v>
      </c>
      <c r="F32" s="66">
        <f t="shared" si="2"/>
        <v>0</v>
      </c>
      <c r="G32" s="67">
        <f t="shared" si="2"/>
        <v>0</v>
      </c>
      <c r="H32" s="66">
        <f t="shared" si="3"/>
        <v>0</v>
      </c>
      <c r="I32" s="67">
        <f t="shared" si="3"/>
        <v>0</v>
      </c>
      <c r="J32" s="66">
        <f t="shared" si="4"/>
        <v>0</v>
      </c>
      <c r="K32" s="67">
        <f t="shared" si="4"/>
        <v>0</v>
      </c>
    </row>
    <row r="33" spans="1:11" ht="13.5" thickBot="1">
      <c r="A33" s="72" t="s">
        <v>52</v>
      </c>
      <c r="B33" s="73">
        <v>1330207</v>
      </c>
      <c r="C33" s="65">
        <v>0.011</v>
      </c>
      <c r="D33" s="66">
        <f t="shared" si="0"/>
        <v>0</v>
      </c>
      <c r="E33" s="74">
        <f t="shared" si="1"/>
        <v>0</v>
      </c>
      <c r="F33" s="75">
        <f t="shared" si="2"/>
        <v>0</v>
      </c>
      <c r="G33" s="74">
        <f t="shared" si="2"/>
        <v>0</v>
      </c>
      <c r="H33" s="75">
        <f t="shared" si="3"/>
        <v>0</v>
      </c>
      <c r="I33" s="74">
        <f t="shared" si="3"/>
        <v>0</v>
      </c>
      <c r="J33" s="75">
        <f t="shared" si="4"/>
        <v>0</v>
      </c>
      <c r="K33" s="74">
        <f t="shared" si="4"/>
        <v>0</v>
      </c>
    </row>
    <row r="34" spans="1:11" ht="14.25" thickBot="1" thickTop="1">
      <c r="A34" s="76" t="s">
        <v>53</v>
      </c>
      <c r="B34" s="77">
        <v>7664417</v>
      </c>
      <c r="C34" s="78"/>
      <c r="D34" s="78"/>
      <c r="E34" s="79"/>
      <c r="F34" s="80">
        <f>J7*F9</f>
        <v>0</v>
      </c>
      <c r="G34" s="81">
        <f>K7*F9</f>
        <v>0</v>
      </c>
      <c r="H34" s="82">
        <f>J7*H9</f>
        <v>0</v>
      </c>
      <c r="I34" s="83">
        <f>K7*H9</f>
        <v>0</v>
      </c>
      <c r="J34" s="84">
        <f>J7*J9</f>
        <v>0</v>
      </c>
      <c r="K34" s="83">
        <f>K7*J9</f>
        <v>0</v>
      </c>
    </row>
    <row r="35" spans="1:11" ht="13.5" thickTop="1">
      <c r="A35" s="85"/>
      <c r="B35" s="86"/>
      <c r="C35" s="87"/>
      <c r="D35" s="88"/>
      <c r="E35" s="88"/>
      <c r="F35" s="89"/>
      <c r="G35" s="90"/>
      <c r="H35" s="89"/>
      <c r="I35" s="91"/>
      <c r="J35" s="92"/>
      <c r="K35" s="91"/>
    </row>
    <row r="36" spans="1:11" ht="12.75">
      <c r="A36" s="85"/>
      <c r="B36" s="86"/>
      <c r="C36" s="87"/>
      <c r="D36" s="93"/>
      <c r="E36" s="93"/>
      <c r="F36" s="94"/>
      <c r="G36" s="94"/>
      <c r="H36" s="94"/>
      <c r="I36" s="91"/>
      <c r="J36" s="92"/>
      <c r="K36" s="91"/>
    </row>
    <row r="37" spans="1:10" ht="12.75">
      <c r="A37" s="95" t="s">
        <v>54</v>
      </c>
      <c r="B37" s="96"/>
      <c r="C37" s="97"/>
      <c r="D37" s="97"/>
      <c r="E37" s="97"/>
      <c r="F37" s="98"/>
      <c r="G37" s="98"/>
      <c r="H37" s="99"/>
      <c r="I37" s="100"/>
      <c r="J37" s="101"/>
    </row>
    <row r="38" spans="1:10" ht="19.5" customHeight="1">
      <c r="A38" s="113" t="s">
        <v>57</v>
      </c>
      <c r="B38" s="114"/>
      <c r="C38" s="114"/>
      <c r="D38" s="114"/>
      <c r="E38" s="114"/>
      <c r="F38" s="114"/>
      <c r="G38" s="114"/>
      <c r="H38" s="114"/>
      <c r="I38" s="114"/>
      <c r="J38" s="115"/>
    </row>
    <row r="39" spans="1:10" ht="12.75">
      <c r="A39" s="102" t="s">
        <v>55</v>
      </c>
      <c r="B39" s="103"/>
      <c r="C39" s="103"/>
      <c r="D39" s="103"/>
      <c r="E39" s="103"/>
      <c r="F39" s="103"/>
      <c r="G39" s="103"/>
      <c r="H39" s="103"/>
      <c r="I39" s="103"/>
      <c r="J39" s="104"/>
    </row>
    <row r="40" spans="1:10" ht="12.75">
      <c r="A40" s="105" t="s">
        <v>56</v>
      </c>
      <c r="B40" s="106"/>
      <c r="C40" s="106"/>
      <c r="D40" s="106"/>
      <c r="E40" s="106"/>
      <c r="F40" s="106"/>
      <c r="G40" s="106"/>
      <c r="H40" s="106"/>
      <c r="I40" s="106"/>
      <c r="J40" s="107"/>
    </row>
    <row r="41" spans="1:2" ht="12.75">
      <c r="A41" s="108"/>
      <c r="B41" s="109"/>
    </row>
  </sheetData>
  <sheetProtection/>
  <mergeCells count="26">
    <mergeCell ref="D36:E36"/>
    <mergeCell ref="A38:J38"/>
    <mergeCell ref="A39:J39"/>
    <mergeCell ref="A40:J40"/>
    <mergeCell ref="G10:G12"/>
    <mergeCell ref="H10:H12"/>
    <mergeCell ref="I10:I12"/>
    <mergeCell ref="J10:J12"/>
    <mergeCell ref="K10:K12"/>
    <mergeCell ref="D35:E35"/>
    <mergeCell ref="D9:E9"/>
    <mergeCell ref="F9:G9"/>
    <mergeCell ref="H9:I9"/>
    <mergeCell ref="J9:K9"/>
    <mergeCell ref="A10:A12"/>
    <mergeCell ref="B10:B12"/>
    <mergeCell ref="C10:C12"/>
    <mergeCell ref="D10:D12"/>
    <mergeCell ref="E10:E12"/>
    <mergeCell ref="F10:F12"/>
    <mergeCell ref="B1:G1"/>
    <mergeCell ref="B2:G2"/>
    <mergeCell ref="B3:C3"/>
    <mergeCell ref="E3:F3"/>
    <mergeCell ref="D7:G7"/>
    <mergeCell ref="D8:G8"/>
  </mergeCells>
  <printOptions gridLines="1"/>
  <pageMargins left="0.75" right="0.75" top="0.64" bottom="0.75" header="0.3" footer="0.5"/>
  <pageSetup blackAndWhite="1" fitToHeight="1" fitToWidth="1"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dcterms:created xsi:type="dcterms:W3CDTF">2016-08-11T21:46:00Z</dcterms:created>
  <dcterms:modified xsi:type="dcterms:W3CDTF">2016-08-11T22:44:17Z</dcterms:modified>
  <cp:category/>
  <cp:version/>
  <cp:contentType/>
  <cp:contentStatus/>
</cp:coreProperties>
</file>