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05" windowWidth="22020" windowHeight="8670" activeTab="0"/>
  </bookViews>
  <sheets>
    <sheet name="Retread Buffing PR Edit" sheetId="1" r:id="rId1"/>
  </sheets>
  <definedNames>
    <definedName name="_xlnm.Print_Area" localSheetId="0">'Retread Buffing PR Edit'!$A$1:$I$37</definedName>
    <definedName name="_xlnm.Print_Titles" localSheetId="0">'Retread Buffing PR Edit'!$A:$B,'Retread Buffing PR Edit'!$1:$1</definedName>
  </definedNames>
  <calcPr fullCalcOnLoad="1"/>
</workbook>
</file>

<file path=xl/sharedStrings.xml><?xml version="1.0" encoding="utf-8"?>
<sst xmlns="http://schemas.openxmlformats.org/spreadsheetml/2006/main" count="62" uniqueCount="62">
  <si>
    <t>Name</t>
  </si>
  <si>
    <t xml:space="preserve"> Emissions from Tire Retread Buffing-Process Rates</t>
  </si>
  <si>
    <t>Applicability</t>
  </si>
  <si>
    <t>Author or updater</t>
  </si>
  <si>
    <t>Matthew Cegielski</t>
  </si>
  <si>
    <t>Last Update</t>
  </si>
  <si>
    <t>Tire Calculator</t>
  </si>
  <si>
    <t>Facility:</t>
  </si>
  <si>
    <t>Tires/hr</t>
  </si>
  <si>
    <t>Tires/yr</t>
  </si>
  <si>
    <t>ID#:</t>
  </si>
  <si>
    <t>Tires Buffed</t>
  </si>
  <si>
    <t>Project #:</t>
  </si>
  <si>
    <t>lbs/hr</t>
  </si>
  <si>
    <t>lbs/yr</t>
  </si>
  <si>
    <t xml:space="preserve">Formula </t>
  </si>
  <si>
    <t>Rubber Processed</t>
  </si>
  <si>
    <t xml:space="preserve">  lb/hr</t>
  </si>
  <si>
    <t>lb/yr</t>
  </si>
  <si>
    <t>Retread processed</t>
  </si>
  <si>
    <t>Control Eff</t>
  </si>
  <si>
    <t>Substance</t>
  </si>
  <si>
    <t>CAS #</t>
  </si>
  <si>
    <t>Uncontrolled LB/HR</t>
  </si>
  <si>
    <t>Uncontrolled LB/YR</t>
  </si>
  <si>
    <t>LB/HR</t>
  </si>
  <si>
    <t xml:space="preserve"> LB/YR</t>
  </si>
  <si>
    <t>1,3-Butadiene</t>
  </si>
  <si>
    <t>Acetophenone</t>
  </si>
  <si>
    <t>Acrolein</t>
  </si>
  <si>
    <t>Aniline</t>
  </si>
  <si>
    <t>Benzene</t>
  </si>
  <si>
    <t>Biphenyl</t>
  </si>
  <si>
    <t>Carbon Disulfide</t>
  </si>
  <si>
    <t>Chromium (Cr) Compounds</t>
  </si>
  <si>
    <t>Cobalt (Co) Compounds</t>
  </si>
  <si>
    <t>Di(2-Ethylhexyl)phthalate DEHP</t>
  </si>
  <si>
    <t>Dibutyl phthalate</t>
  </si>
  <si>
    <t>Hex Chrome**</t>
  </si>
  <si>
    <t>Isophorone</t>
  </si>
  <si>
    <t>Methyl Chloride</t>
  </si>
  <si>
    <t>Methyl chloroform</t>
  </si>
  <si>
    <t>Methyl ethyl ketone</t>
  </si>
  <si>
    <t>Methyl isobutyl ketone</t>
  </si>
  <si>
    <t>Methylene Chloride</t>
  </si>
  <si>
    <t>Naphthalene</t>
  </si>
  <si>
    <t>Nickel (Ni) Compounds</t>
  </si>
  <si>
    <t>O-Cresol</t>
  </si>
  <si>
    <t>p-Dichlorobenzene</t>
  </si>
  <si>
    <t xml:space="preserve">Perchloroethylene </t>
  </si>
  <si>
    <t>Phenol</t>
  </si>
  <si>
    <t>Styrene</t>
  </si>
  <si>
    <t>Toluene</t>
  </si>
  <si>
    <t>References:</t>
  </si>
  <si>
    <t>Retread Buffing          lb/lb rubber processed*</t>
  </si>
  <si>
    <r>
      <t xml:space="preserve">*The emission factors are from the retread column in the table "Grinding" in the spreadsheet "c04s12_tables.xls" referenced in the 2008 update of </t>
    </r>
    <r>
      <rPr>
        <i/>
        <sz val="10"/>
        <rFont val="Arial"/>
        <family val="2"/>
      </rPr>
      <t>AP-42 Chapter 4.12</t>
    </r>
    <r>
      <rPr>
        <sz val="10"/>
        <rFont val="Arial"/>
        <family val="2"/>
      </rPr>
      <t xml:space="preserve"> </t>
    </r>
    <r>
      <rPr>
        <i/>
        <sz val="10"/>
        <rFont val="Arial"/>
        <family val="2"/>
      </rPr>
      <t>Manufacture of Rubber Products</t>
    </r>
    <r>
      <rPr>
        <sz val="10"/>
        <rFont val="Arial"/>
        <family val="2"/>
      </rPr>
      <t xml:space="preserve">. </t>
    </r>
  </si>
  <si>
    <t xml:space="preserve">Xylene^ </t>
  </si>
  <si>
    <t xml:space="preserve"> **5% of Chromium considered Hexavalent Chromium (District Policy)  ^ Added Xylene components together.</t>
  </si>
  <si>
    <t>Emissions are calculated by the multiplication of Process Rates and Emission Factors.</t>
  </si>
  <si>
    <t>RMA Assumptions: average tire weight 21.09 pounds. 85.0% of tire is rubber</t>
  </si>
  <si>
    <t xml:space="preserve">Use this spreadsheet when the emissions are from from Tire Retread Buffing and the process rates are known. Entries required in yellow areas, output in grey areas. The default control efficiency for a cyclone and baghouse is 97.9 for particulates (metals, bold font). </t>
  </si>
  <si>
    <t>Pollutants required for toxic reporting: TACs w/o Risk Factor.   Current as of update 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</si>
</sst>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409]dddd\,\ mmmm\ dd\,\ yyyy"/>
  </numFmts>
  <fonts count="44">
    <font>
      <sz val="10"/>
      <color indexed="8"/>
      <name val="MS Sans Serif"/>
      <family val="2"/>
    </font>
    <font>
      <sz val="10"/>
      <color indexed="8"/>
      <name val="Arial"/>
      <family val="2"/>
    </font>
    <font>
      <b/>
      <sz val="14"/>
      <name val="Arial"/>
      <family val="2"/>
    </font>
    <font>
      <b/>
      <sz val="10"/>
      <name val="Arial"/>
      <family val="2"/>
    </font>
    <font>
      <i/>
      <sz val="10"/>
      <name val="Arial"/>
      <family val="2"/>
    </font>
    <font>
      <b/>
      <sz val="10"/>
      <color indexed="8"/>
      <name val="Arial"/>
      <family val="2"/>
    </font>
    <font>
      <b/>
      <sz val="10"/>
      <color indexed="8"/>
      <name val="MS Sans Serif"/>
      <family val="2"/>
    </font>
    <font>
      <sz val="14"/>
      <color indexed="8"/>
      <name val="Arial"/>
      <family val="2"/>
    </font>
    <font>
      <sz val="14"/>
      <color indexed="8"/>
      <name val="MS Sans Serif"/>
      <family val="2"/>
    </font>
    <font>
      <sz val="10"/>
      <name val="Arial"/>
      <family val="2"/>
    </font>
    <font>
      <b/>
      <sz val="9"/>
      <color indexed="8"/>
      <name val="Arial"/>
      <family val="2"/>
    </font>
    <font>
      <sz val="8.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B2B2B2"/>
        <bgColor indexed="64"/>
      </patternFill>
    </fill>
    <fill>
      <patternFill patternType="solid">
        <fgColor indexed="22"/>
        <bgColor indexed="64"/>
      </patternFill>
    </fill>
    <fill>
      <patternFill patternType="solid">
        <fgColor indexed="11"/>
        <bgColor indexed="64"/>
      </patternFill>
    </fill>
    <fill>
      <patternFill patternType="solid">
        <fgColor rgb="FF969696"/>
        <bgColor indexed="64"/>
      </patternFill>
    </fill>
    <fill>
      <patternFill patternType="solid">
        <fgColor indexed="11"/>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thin"/>
      <top style="thin"/>
      <bottom style="thin"/>
    </border>
    <border>
      <left style="medium"/>
      <right>
        <color indexed="63"/>
      </right>
      <top>
        <color indexed="63"/>
      </top>
      <bottom style="double"/>
    </border>
    <border>
      <left style="medium"/>
      <right style="medium"/>
      <top style="medium"/>
      <bottom>
        <color indexed="63"/>
      </bottom>
    </border>
    <border>
      <left style="medium"/>
      <right style="medium"/>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medium"/>
    </border>
    <border>
      <left>
        <color indexed="63"/>
      </left>
      <right>
        <color indexed="63"/>
      </right>
      <top>
        <color indexed="63"/>
      </top>
      <bottom style="mediu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right>
        <color indexed="63"/>
      </right>
      <top>
        <color indexed="63"/>
      </top>
      <bottom>
        <color indexed="63"/>
      </bottom>
    </border>
    <border>
      <left>
        <color indexed="63"/>
      </left>
      <right style="medium"/>
      <top style="medium"/>
      <bottom style="medium"/>
    </border>
    <border>
      <left style="thin">
        <color indexed="8"/>
      </left>
      <right style="medium">
        <color indexed="8"/>
      </right>
      <top style="thin"/>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medium"/>
      <right style="medium"/>
      <top>
        <color indexed="63"/>
      </top>
      <bottom style="medium"/>
    </border>
    <border>
      <left>
        <color indexed="63"/>
      </left>
      <right>
        <color indexed="63"/>
      </right>
      <top>
        <color indexed="63"/>
      </top>
      <bottom style="double"/>
    </border>
    <border>
      <left>
        <color indexed="63"/>
      </left>
      <right style="medium"/>
      <top>
        <color indexed="63"/>
      </top>
      <bottom style="double"/>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style="medium"/>
      <right style="thin"/>
      <top>
        <color indexed="63"/>
      </top>
      <bottom>
        <color indexed="63"/>
      </bottom>
    </border>
    <border>
      <left style="thin"/>
      <right>
        <color indexed="63"/>
      </right>
      <top style="thin"/>
      <bottom>
        <color indexed="63"/>
      </bottom>
    </border>
    <border>
      <left style="medium"/>
      <right style="medium"/>
      <top style="medium"/>
      <bottom style="medium"/>
    </border>
  </borders>
  <cellStyleXfs count="62">
    <xf numFmtId="0" fontId="0" fillId="0" borderId="0" applyNumberFormat="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pplyNumberFormat="0" applyFont="0" applyFill="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9">
    <xf numFmtId="0" fontId="0" fillId="0" borderId="0" xfId="0" applyAlignment="1">
      <alignment/>
    </xf>
    <xf numFmtId="0" fontId="2" fillId="0" borderId="0" xfId="0" applyFont="1" applyAlignment="1">
      <alignment/>
    </xf>
    <xf numFmtId="0" fontId="1" fillId="0" borderId="0" xfId="0" applyNumberFormat="1" applyFont="1" applyFill="1" applyBorder="1" applyAlignment="1" applyProtection="1">
      <alignment/>
      <protection/>
    </xf>
    <xf numFmtId="0" fontId="3" fillId="0" borderId="10" xfId="0" applyFont="1" applyBorder="1" applyAlignment="1">
      <alignment horizontal="center" vertical="center"/>
    </xf>
    <xf numFmtId="0" fontId="4" fillId="0" borderId="10" xfId="0" applyFont="1" applyBorder="1" applyAlignment="1">
      <alignment wrapText="1"/>
    </xf>
    <xf numFmtId="0" fontId="4" fillId="0" borderId="11" xfId="0" applyFont="1" applyBorder="1" applyAlignment="1">
      <alignment/>
    </xf>
    <xf numFmtId="0" fontId="3" fillId="0" borderId="12" xfId="0" applyFont="1" applyBorder="1" applyAlignment="1">
      <alignment/>
    </xf>
    <xf numFmtId="0" fontId="1" fillId="33" borderId="0" xfId="0" applyFont="1" applyFill="1" applyBorder="1" applyAlignment="1">
      <alignment/>
    </xf>
    <xf numFmtId="0" fontId="1" fillId="0" borderId="0" xfId="0" applyFont="1" applyBorder="1" applyAlignment="1">
      <alignment/>
    </xf>
    <xf numFmtId="0" fontId="1" fillId="0" borderId="13"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1" fillId="34" borderId="15" xfId="0" applyNumberFormat="1" applyFont="1" applyFill="1" applyBorder="1" applyAlignment="1" applyProtection="1">
      <alignment horizontal="center" vertical="center"/>
      <protection/>
    </xf>
    <xf numFmtId="3" fontId="1" fillId="34" borderId="15" xfId="0" applyNumberFormat="1" applyFont="1" applyFill="1" applyBorder="1" applyAlignment="1" applyProtection="1">
      <alignment horizontal="center" vertical="center"/>
      <protection/>
    </xf>
    <xf numFmtId="0" fontId="3" fillId="0" borderId="16" xfId="0" applyFont="1" applyBorder="1" applyAlignment="1">
      <alignment/>
    </xf>
    <xf numFmtId="0" fontId="3" fillId="0" borderId="0" xfId="0" applyFont="1" applyAlignment="1">
      <alignment horizontal="center" wrapText="1"/>
    </xf>
    <xf numFmtId="4" fontId="1" fillId="35" borderId="15" xfId="0" applyNumberFormat="1" applyFont="1" applyFill="1" applyBorder="1" applyAlignment="1" applyProtection="1">
      <alignment horizontal="center" vertical="center"/>
      <protection/>
    </xf>
    <xf numFmtId="3" fontId="1" fillId="35" borderId="15" xfId="0" applyNumberFormat="1" applyFont="1" applyFill="1" applyBorder="1" applyAlignment="1" applyProtection="1">
      <alignment horizontal="center" vertical="center"/>
      <protection/>
    </xf>
    <xf numFmtId="165" fontId="1" fillId="34" borderId="17" xfId="0" applyNumberFormat="1" applyFont="1" applyFill="1" applyBorder="1" applyAlignment="1" applyProtection="1">
      <alignment horizontal="center" vertical="center"/>
      <protection/>
    </xf>
    <xf numFmtId="0" fontId="0" fillId="0" borderId="0" xfId="0" applyFont="1" applyAlignment="1">
      <alignment/>
    </xf>
    <xf numFmtId="165" fontId="1" fillId="0" borderId="18" xfId="0" applyNumberFormat="1" applyFont="1" applyFill="1" applyBorder="1" applyAlignment="1" applyProtection="1">
      <alignment horizontal="center" vertical="center"/>
      <protection/>
    </xf>
    <xf numFmtId="0" fontId="0" fillId="0" borderId="0" xfId="0" applyBorder="1" applyAlignment="1">
      <alignment wrapText="1"/>
    </xf>
    <xf numFmtId="0" fontId="5" fillId="0" borderId="19" xfId="0" applyNumberFormat="1" applyFont="1" applyFill="1" applyBorder="1" applyAlignment="1" applyProtection="1">
      <alignment horizontal="center"/>
      <protection locked="0"/>
    </xf>
    <xf numFmtId="0" fontId="5" fillId="0" borderId="20" xfId="0" applyNumberFormat="1" applyFont="1" applyFill="1" applyBorder="1" applyAlignment="1" applyProtection="1">
      <alignment horizontal="center"/>
      <protection locked="0"/>
    </xf>
    <xf numFmtId="11" fontId="5" fillId="0" borderId="20" xfId="0" applyNumberFormat="1" applyFont="1" applyFill="1" applyBorder="1" applyAlignment="1" applyProtection="1">
      <alignment horizontal="center" wrapText="1"/>
      <protection locked="0"/>
    </xf>
    <xf numFmtId="0" fontId="5" fillId="0" borderId="21" xfId="0" applyNumberFormat="1" applyFont="1" applyFill="1" applyBorder="1" applyAlignment="1" applyProtection="1">
      <alignment horizontal="center" vertical="center" wrapText="1"/>
      <protection locked="0"/>
    </xf>
    <xf numFmtId="11" fontId="1" fillId="36" borderId="22" xfId="0" applyNumberFormat="1" applyFont="1" applyFill="1" applyBorder="1" applyAlignment="1" applyProtection="1">
      <alignment horizontal="center" vertical="center" wrapText="1"/>
      <protection locked="0"/>
    </xf>
    <xf numFmtId="11" fontId="1" fillId="35" borderId="23" xfId="0" applyNumberFormat="1" applyFont="1" applyFill="1" applyBorder="1" applyAlignment="1" applyProtection="1">
      <alignment horizontal="center" vertical="center"/>
      <protection/>
    </xf>
    <xf numFmtId="11" fontId="1" fillId="35" borderId="2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wrapText="1"/>
      <protection/>
    </xf>
    <xf numFmtId="0" fontId="5" fillId="37" borderId="25" xfId="0" applyNumberFormat="1" applyFont="1" applyFill="1" applyBorder="1" applyAlignment="1" applyProtection="1">
      <alignment horizontal="center" vertical="center" wrapText="1"/>
      <protection locked="0"/>
    </xf>
    <xf numFmtId="11" fontId="1" fillId="36" borderId="0" xfId="0" applyNumberFormat="1" applyFont="1" applyFill="1" applyBorder="1" applyAlignment="1" applyProtection="1">
      <alignment horizontal="center" vertical="center" wrapText="1"/>
      <protection locked="0"/>
    </xf>
    <xf numFmtId="11" fontId="1" fillId="35" borderId="26" xfId="0" applyNumberFormat="1" applyFont="1" applyFill="1" applyBorder="1" applyAlignment="1" applyProtection="1">
      <alignment horizontal="center" vertical="center"/>
      <protection/>
    </xf>
    <xf numFmtId="11" fontId="1" fillId="35" borderId="27"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wrapText="1"/>
      <protection locked="0"/>
    </xf>
    <xf numFmtId="0" fontId="5" fillId="0" borderId="28" xfId="0" applyNumberFormat="1" applyFont="1" applyFill="1" applyBorder="1" applyAlignment="1" applyProtection="1">
      <alignment horizontal="center" vertical="center" wrapText="1"/>
      <protection locked="0"/>
    </xf>
    <xf numFmtId="11" fontId="1" fillId="36" borderId="29" xfId="0" applyNumberFormat="1" applyFont="1" applyFill="1" applyBorder="1" applyAlignment="1" applyProtection="1">
      <alignment horizontal="center" vertical="center" wrapText="1"/>
      <protection locked="0"/>
    </xf>
    <xf numFmtId="11" fontId="1" fillId="35" borderId="30" xfId="0" applyNumberFormat="1" applyFont="1" applyFill="1" applyBorder="1" applyAlignment="1" applyProtection="1">
      <alignment horizontal="center" vertical="center"/>
      <protection/>
    </xf>
    <xf numFmtId="11" fontId="1" fillId="35" borderId="31" xfId="0" applyNumberFormat="1" applyFont="1" applyFill="1" applyBorder="1" applyAlignment="1" applyProtection="1">
      <alignment horizontal="center" vertical="center"/>
      <protection/>
    </xf>
    <xf numFmtId="0" fontId="3" fillId="0" borderId="32" xfId="0" applyFont="1" applyBorder="1" applyAlignment="1">
      <alignment wrapText="1"/>
    </xf>
    <xf numFmtId="0" fontId="3" fillId="0" borderId="0" xfId="0" applyFont="1" applyBorder="1" applyAlignment="1">
      <alignment horizontal="center" wrapText="1"/>
    </xf>
    <xf numFmtId="11" fontId="0" fillId="0" borderId="0" xfId="0" applyNumberFormat="1" applyBorder="1" applyAlignment="1">
      <alignment/>
    </xf>
    <xf numFmtId="0" fontId="0" fillId="0" borderId="0" xfId="0" applyBorder="1" applyAlignment="1">
      <alignment/>
    </xf>
    <xf numFmtId="0" fontId="9" fillId="0" borderId="0" xfId="0" applyFont="1" applyFill="1" applyBorder="1" applyAlignment="1">
      <alignment vertical="center"/>
    </xf>
    <xf numFmtId="0" fontId="0" fillId="0" borderId="0" xfId="0" applyFill="1" applyBorder="1" applyAlignment="1">
      <alignment/>
    </xf>
    <xf numFmtId="0" fontId="9" fillId="0" borderId="0" xfId="0" applyFont="1" applyFill="1" applyBorder="1" applyAlignment="1">
      <alignment wrapText="1"/>
    </xf>
    <xf numFmtId="0" fontId="1" fillId="0" borderId="0" xfId="0" applyFont="1" applyFill="1" applyBorder="1" applyAlignment="1">
      <alignment/>
    </xf>
    <xf numFmtId="11" fontId="1"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0" fillId="0" borderId="0" xfId="0" applyFont="1" applyBorder="1" applyAlignment="1">
      <alignment/>
    </xf>
    <xf numFmtId="0" fontId="1" fillId="0" borderId="0" xfId="0" applyNumberFormat="1" applyFont="1" applyFill="1" applyBorder="1" applyAlignment="1" applyProtection="1">
      <alignment/>
      <protection/>
    </xf>
    <xf numFmtId="0" fontId="1" fillId="0" borderId="15" xfId="0" applyNumberFormat="1" applyFont="1" applyFill="1" applyBorder="1" applyAlignment="1" applyProtection="1">
      <alignment horizontal="center" vertical="center"/>
      <protection/>
    </xf>
    <xf numFmtId="3" fontId="1" fillId="0" borderId="15" xfId="0" applyNumberFormat="1" applyFont="1" applyFill="1" applyBorder="1" applyAlignment="1" applyProtection="1">
      <alignment horizontal="center" vertical="center"/>
      <protection/>
    </xf>
    <xf numFmtId="164" fontId="1" fillId="0" borderId="33" xfId="0" applyNumberFormat="1" applyFont="1" applyFill="1" applyBorder="1" applyAlignment="1">
      <alignment horizontal="center"/>
    </xf>
    <xf numFmtId="11" fontId="5" fillId="0" borderId="34" xfId="0" applyNumberFormat="1" applyFont="1" applyFill="1" applyBorder="1" applyAlignment="1" applyProtection="1">
      <alignment horizontal="center" wrapText="1"/>
      <protection locked="0"/>
    </xf>
    <xf numFmtId="11" fontId="1" fillId="38" borderId="35" xfId="0" applyNumberFormat="1" applyFont="1" applyFill="1" applyBorder="1" applyAlignment="1" applyProtection="1">
      <alignment horizontal="center" vertical="center"/>
      <protection/>
    </xf>
    <xf numFmtId="11" fontId="1" fillId="38" borderId="36" xfId="0" applyNumberFormat="1" applyFont="1" applyFill="1" applyBorder="1" applyAlignment="1" applyProtection="1">
      <alignment horizontal="center" vertical="center"/>
      <protection/>
    </xf>
    <xf numFmtId="11" fontId="1" fillId="38" borderId="37" xfId="0" applyNumberFormat="1" applyFont="1" applyFill="1" applyBorder="1" applyAlignment="1" applyProtection="1">
      <alignment horizontal="center" vertical="center"/>
      <protection/>
    </xf>
    <xf numFmtId="0" fontId="1" fillId="0" borderId="38" xfId="0" applyNumberFormat="1" applyFont="1" applyFill="1" applyBorder="1" applyAlignment="1" applyProtection="1">
      <alignment/>
      <protection/>
    </xf>
    <xf numFmtId="0" fontId="1" fillId="33" borderId="39" xfId="0" applyFont="1" applyFill="1" applyBorder="1" applyAlignment="1">
      <alignment/>
    </xf>
    <xf numFmtId="0" fontId="1" fillId="0" borderId="39" xfId="0" applyFont="1" applyBorder="1" applyAlignment="1">
      <alignment/>
    </xf>
    <xf numFmtId="0" fontId="1" fillId="0" borderId="40" xfId="0" applyNumberFormat="1" applyFont="1" applyFill="1" applyBorder="1" applyAlignment="1" applyProtection="1">
      <alignment/>
      <protection/>
    </xf>
    <xf numFmtId="0" fontId="2" fillId="0" borderId="29" xfId="0" applyFont="1" applyBorder="1" applyAlignment="1">
      <alignment horizontal="center" wrapText="1"/>
    </xf>
    <xf numFmtId="0" fontId="2" fillId="0" borderId="29" xfId="0" applyFont="1" applyBorder="1" applyAlignment="1">
      <alignment wrapText="1"/>
    </xf>
    <xf numFmtId="0" fontId="2" fillId="0" borderId="41" xfId="0" applyFont="1" applyBorder="1" applyAlignment="1">
      <alignment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1" fillId="0" borderId="33" xfId="0" applyFont="1" applyBorder="1" applyAlignment="1">
      <alignment vertical="center" wrapText="1"/>
    </xf>
    <xf numFmtId="0" fontId="1" fillId="39" borderId="11" xfId="0" applyFont="1" applyFill="1" applyBorder="1" applyAlignment="1">
      <alignment horizontal="center"/>
    </xf>
    <xf numFmtId="0" fontId="1" fillId="0" borderId="11" xfId="0" applyFont="1" applyBorder="1" applyAlignment="1">
      <alignment/>
    </xf>
    <xf numFmtId="0" fontId="5" fillId="0" borderId="10"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33" xfId="0" applyFont="1" applyBorder="1" applyAlignment="1">
      <alignment horizontal="center" vertical="center" wrapText="1"/>
    </xf>
    <xf numFmtId="0" fontId="1" fillId="0" borderId="15" xfId="0" applyNumberFormat="1" applyFont="1" applyFill="1" applyBorder="1" applyAlignment="1" applyProtection="1">
      <alignment horizontal="center" vertical="center" wrapText="1"/>
      <protection/>
    </xf>
    <xf numFmtId="0" fontId="0" fillId="0" borderId="15" xfId="0" applyBorder="1" applyAlignment="1">
      <alignment horizontal="center" vertical="center" wrapText="1"/>
    </xf>
    <xf numFmtId="164" fontId="1" fillId="39" borderId="11" xfId="0" applyNumberFormat="1" applyFont="1" applyFill="1" applyBorder="1" applyAlignment="1">
      <alignment horizontal="center"/>
    </xf>
    <xf numFmtId="0" fontId="0" fillId="0" borderId="11" xfId="0" applyBorder="1" applyAlignment="1">
      <alignment horizontal="center"/>
    </xf>
    <xf numFmtId="0" fontId="9" fillId="39" borderId="42" xfId="0" applyFont="1" applyFill="1" applyBorder="1" applyAlignment="1">
      <alignment wrapText="1"/>
    </xf>
    <xf numFmtId="0" fontId="0" fillId="0" borderId="43" xfId="0" applyBorder="1" applyAlignment="1">
      <alignment wrapText="1"/>
    </xf>
    <xf numFmtId="0" fontId="0" fillId="0" borderId="44" xfId="0" applyBorder="1" applyAlignment="1">
      <alignment wrapText="1"/>
    </xf>
    <xf numFmtId="0" fontId="2" fillId="0" borderId="45" xfId="0" applyFont="1" applyBorder="1" applyAlignment="1">
      <alignment horizontal="center" wrapText="1"/>
    </xf>
    <xf numFmtId="0" fontId="7" fillId="0" borderId="29" xfId="0" applyNumberFormat="1" applyFont="1" applyFill="1" applyBorder="1" applyAlignment="1" applyProtection="1">
      <alignment horizontal="center"/>
      <protection/>
    </xf>
    <xf numFmtId="0" fontId="8" fillId="0" borderId="41" xfId="0" applyNumberFormat="1" applyFont="1" applyFill="1" applyBorder="1" applyAlignment="1" applyProtection="1">
      <alignment/>
      <protection/>
    </xf>
    <xf numFmtId="0" fontId="1" fillId="0" borderId="15" xfId="0" applyNumberFormat="1" applyFont="1" applyFill="1" applyBorder="1" applyAlignment="1" applyProtection="1">
      <alignment wrapText="1"/>
      <protection/>
    </xf>
    <xf numFmtId="0" fontId="0" fillId="0" borderId="15" xfId="0" applyBorder="1" applyAlignment="1">
      <alignment wrapText="1"/>
    </xf>
    <xf numFmtId="0" fontId="9" fillId="0" borderId="46" xfId="0" applyFont="1" applyBorder="1" applyAlignment="1">
      <alignment horizontal="center"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52" xfId="0"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50" xfId="0" applyBorder="1" applyAlignment="1">
      <alignment wrapText="1"/>
    </xf>
    <xf numFmtId="0" fontId="0" fillId="0" borderId="55" xfId="0" applyBorder="1" applyAlignment="1">
      <alignment wrapText="1"/>
    </xf>
    <xf numFmtId="0" fontId="9" fillId="0" borderId="42"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9" fillId="0" borderId="42" xfId="0" applyFont="1" applyBorder="1" applyAlignment="1">
      <alignment wrapText="1"/>
    </xf>
    <xf numFmtId="0" fontId="3" fillId="0" borderId="42" xfId="0" applyFont="1" applyBorder="1" applyAlignment="1">
      <alignment wrapText="1"/>
    </xf>
    <xf numFmtId="0" fontId="0" fillId="0" borderId="43" xfId="0" applyBorder="1" applyAlignment="1">
      <alignment/>
    </xf>
    <xf numFmtId="0" fontId="0" fillId="0" borderId="44" xfId="0" applyBorder="1" applyAlignment="1">
      <alignment/>
    </xf>
    <xf numFmtId="0" fontId="5" fillId="0" borderId="21" xfId="0" applyNumberFormat="1" applyFont="1" applyFill="1" applyBorder="1" applyAlignment="1" applyProtection="1">
      <alignment horizontal="left" vertical="center" wrapText="1"/>
      <protection locked="0"/>
    </xf>
    <xf numFmtId="0" fontId="5" fillId="37" borderId="25" xfId="0" applyNumberFormat="1" applyFont="1" applyFill="1" applyBorder="1" applyAlignment="1" applyProtection="1">
      <alignment horizontal="left" vertical="center" wrapText="1"/>
      <protection locked="0"/>
    </xf>
    <xf numFmtId="0" fontId="5" fillId="0" borderId="25" xfId="0" applyNumberFormat="1" applyFont="1" applyFill="1" applyBorder="1" applyAlignment="1" applyProtection="1">
      <alignment horizontal="left" vertical="center" wrapText="1"/>
      <protection locked="0"/>
    </xf>
    <xf numFmtId="0" fontId="10" fillId="0" borderId="25" xfId="0" applyNumberFormat="1" applyFont="1" applyFill="1" applyBorder="1" applyAlignment="1" applyProtection="1">
      <alignment horizontal="left" vertical="center" wrapText="1"/>
      <protection locked="0"/>
    </xf>
    <xf numFmtId="11" fontId="5" fillId="0" borderId="25" xfId="0" applyNumberFormat="1" applyFont="1" applyFill="1" applyBorder="1" applyAlignment="1" applyProtection="1">
      <alignment horizontal="left" vertical="center" wrapText="1"/>
      <protection locked="0"/>
    </xf>
    <xf numFmtId="11" fontId="5" fillId="37" borderId="25" xfId="0" applyNumberFormat="1" applyFont="1" applyFill="1" applyBorder="1" applyAlignment="1" applyProtection="1">
      <alignment horizontal="left" vertical="center" wrapText="1"/>
      <protection locked="0"/>
    </xf>
    <xf numFmtId="0" fontId="5" fillId="0" borderId="56" xfId="0" applyNumberFormat="1" applyFont="1" applyFill="1" applyBorder="1" applyAlignment="1" applyProtection="1">
      <alignment horizontal="left" vertical="center" wrapText="1"/>
      <protection locked="0"/>
    </xf>
    <xf numFmtId="11" fontId="1" fillId="0" borderId="22" xfId="0" applyNumberFormat="1" applyFont="1" applyFill="1" applyBorder="1" applyAlignment="1" applyProtection="1">
      <alignment horizontal="center" vertical="center" wrapText="1"/>
      <protection locked="0"/>
    </xf>
    <xf numFmtId="11" fontId="1" fillId="0" borderId="0" xfId="0" applyNumberFormat="1" applyFont="1" applyFill="1" applyBorder="1" applyAlignment="1" applyProtection="1">
      <alignment horizontal="center" vertical="center" wrapText="1"/>
      <protection locked="0"/>
    </xf>
    <xf numFmtId="11" fontId="1" fillId="0" borderId="29" xfId="0" applyNumberFormat="1" applyFont="1" applyFill="1" applyBorder="1" applyAlignment="1" applyProtection="1">
      <alignment horizontal="center" vertical="center" wrapText="1"/>
      <protection locked="0"/>
    </xf>
    <xf numFmtId="0" fontId="5" fillId="0" borderId="57" xfId="0" applyNumberFormat="1" applyFont="1" applyFill="1" applyBorder="1" applyAlignment="1" applyProtection="1">
      <alignment horizontal="left" vertical="center" wrapText="1"/>
      <protection locked="0"/>
    </xf>
    <xf numFmtId="0" fontId="5" fillId="37" borderId="57" xfId="0" applyNumberFormat="1" applyFont="1" applyFill="1" applyBorder="1" applyAlignment="1" applyProtection="1">
      <alignment horizontal="left" vertical="center" wrapText="1"/>
      <protection locked="0"/>
    </xf>
    <xf numFmtId="0" fontId="1" fillId="0" borderId="58" xfId="0" applyNumberFormat="1" applyFont="1" applyFill="1" applyBorder="1" applyAlignment="1" applyProtection="1">
      <alignment wrapText="1"/>
      <protection/>
    </xf>
    <xf numFmtId="0" fontId="5" fillId="0" borderId="11"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0" borderId="59" xfId="0" applyFont="1" applyBorder="1" applyAlignment="1">
      <alignment horizontal="center" vertical="center" wrapText="1"/>
    </xf>
    <xf numFmtId="11" fontId="5" fillId="35" borderId="27" xfId="0" applyNumberFormat="1" applyFont="1" applyFill="1" applyBorder="1" applyAlignment="1" applyProtection="1">
      <alignment horizontal="center" vertical="center"/>
      <protection/>
    </xf>
    <xf numFmtId="11" fontId="5" fillId="38" borderId="36" xfId="0" applyNumberFormat="1"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6"/>
  <sheetViews>
    <sheetView tabSelected="1" zoomScale="130" zoomScaleNormal="130" zoomScalePageLayoutView="0" workbookViewId="0" topLeftCell="A1">
      <selection activeCell="B4" sqref="B4"/>
    </sheetView>
  </sheetViews>
  <sheetFormatPr defaultColWidth="9.140625" defaultRowHeight="12.75"/>
  <cols>
    <col min="1" max="1" width="25.8515625" style="2" customWidth="1"/>
    <col min="2" max="2" width="12.7109375" style="2" customWidth="1"/>
    <col min="3" max="6" width="12.7109375" style="49" customWidth="1"/>
    <col min="7" max="12" width="12.7109375" style="2" customWidth="1"/>
    <col min="13" max="16384" width="9.140625" style="2" customWidth="1"/>
  </cols>
  <sheetData>
    <row r="1" spans="1:7" ht="21.75" customHeight="1" thickBot="1">
      <c r="A1" s="1" t="s">
        <v>0</v>
      </c>
      <c r="B1" s="65" t="s">
        <v>1</v>
      </c>
      <c r="C1" s="66"/>
      <c r="D1" s="66"/>
      <c r="E1" s="66"/>
      <c r="F1" s="66"/>
      <c r="G1" s="67"/>
    </row>
    <row r="2" spans="1:7" ht="47.25" customHeight="1" thickBot="1">
      <c r="A2" s="3" t="s">
        <v>2</v>
      </c>
      <c r="B2" s="68" t="s">
        <v>60</v>
      </c>
      <c r="C2" s="69"/>
      <c r="D2" s="69"/>
      <c r="E2" s="69"/>
      <c r="F2" s="69"/>
      <c r="G2" s="70"/>
    </row>
    <row r="3" spans="1:12" ht="13.5" customHeight="1" thickBot="1">
      <c r="A3" s="4" t="s">
        <v>3</v>
      </c>
      <c r="B3" s="71" t="s">
        <v>4</v>
      </c>
      <c r="C3" s="72"/>
      <c r="D3" s="5" t="s">
        <v>5</v>
      </c>
      <c r="E3" s="78">
        <v>42473</v>
      </c>
      <c r="F3" s="79"/>
      <c r="G3" s="56"/>
      <c r="I3" s="73" t="s">
        <v>6</v>
      </c>
      <c r="J3" s="74"/>
      <c r="K3" s="74"/>
      <c r="L3" s="75"/>
    </row>
    <row r="4" spans="1:12" ht="12.75">
      <c r="A4" s="6" t="s">
        <v>7</v>
      </c>
      <c r="B4" s="7"/>
      <c r="C4" s="7"/>
      <c r="D4" s="7"/>
      <c r="E4" s="8"/>
      <c r="F4" s="8"/>
      <c r="G4" s="9"/>
      <c r="I4" s="10"/>
      <c r="J4" s="10"/>
      <c r="K4" s="11" t="s">
        <v>8</v>
      </c>
      <c r="L4" s="11" t="s">
        <v>9</v>
      </c>
    </row>
    <row r="5" spans="1:12" ht="12.75">
      <c r="A5" s="6" t="s">
        <v>10</v>
      </c>
      <c r="B5" s="7"/>
      <c r="C5" s="7"/>
      <c r="D5" s="7"/>
      <c r="E5" s="8"/>
      <c r="F5" s="8"/>
      <c r="G5" s="9"/>
      <c r="I5" s="76" t="s">
        <v>11</v>
      </c>
      <c r="J5" s="77"/>
      <c r="K5" s="14">
        <v>14</v>
      </c>
      <c r="L5" s="15">
        <v>80300</v>
      </c>
    </row>
    <row r="6" spans="1:12" ht="13.5" thickBot="1">
      <c r="A6" s="16" t="s">
        <v>12</v>
      </c>
      <c r="B6" s="62"/>
      <c r="C6" s="62"/>
      <c r="D6" s="62"/>
      <c r="E6" s="63"/>
      <c r="F6" s="63"/>
      <c r="G6" s="64"/>
      <c r="I6" s="12"/>
      <c r="J6" s="13"/>
      <c r="K6" s="54" t="s">
        <v>13</v>
      </c>
      <c r="L6" s="55" t="s">
        <v>14</v>
      </c>
    </row>
    <row r="7" spans="1:12" ht="21" thickBot="1" thickTop="1">
      <c r="A7" s="17"/>
      <c r="B7" s="61"/>
      <c r="C7" s="61"/>
      <c r="D7" s="83" t="s">
        <v>15</v>
      </c>
      <c r="E7" s="84"/>
      <c r="F7" s="84"/>
      <c r="G7" s="85"/>
      <c r="I7" s="86" t="s">
        <v>16</v>
      </c>
      <c r="J7" s="87"/>
      <c r="K7" s="18">
        <f>K5*21.09*0.85</f>
        <v>250.97099999999998</v>
      </c>
      <c r="L7" s="19">
        <f>L5*21.09*0.85</f>
        <v>1439497.95</v>
      </c>
    </row>
    <row r="8" spans="1:14" ht="13.5" customHeight="1" thickBot="1">
      <c r="A8" s="17"/>
      <c r="B8" s="126" t="s">
        <v>17</v>
      </c>
      <c r="C8" s="126" t="s">
        <v>18</v>
      </c>
      <c r="D8" s="88" t="s">
        <v>58</v>
      </c>
      <c r="E8" s="89"/>
      <c r="F8" s="89"/>
      <c r="G8" s="90"/>
      <c r="I8" s="121" t="s">
        <v>59</v>
      </c>
      <c r="J8" s="97"/>
      <c r="K8" s="97"/>
      <c r="L8" s="98"/>
      <c r="N8" s="52"/>
    </row>
    <row r="9" spans="1:14" ht="13.5" customHeight="1" thickBot="1">
      <c r="A9" s="122" t="s">
        <v>19</v>
      </c>
      <c r="B9" s="123">
        <v>250.97</v>
      </c>
      <c r="C9" s="20">
        <v>1439498</v>
      </c>
      <c r="D9" s="91"/>
      <c r="E9" s="92"/>
      <c r="F9" s="92"/>
      <c r="G9" s="93"/>
      <c r="I9" s="99"/>
      <c r="J9" s="100"/>
      <c r="K9" s="100"/>
      <c r="L9" s="101"/>
      <c r="N9" s="21"/>
    </row>
    <row r="10" spans="1:14" ht="13.5" thickBot="1">
      <c r="A10" s="124" t="s">
        <v>20</v>
      </c>
      <c r="B10" s="125">
        <v>97.9</v>
      </c>
      <c r="C10" s="22"/>
      <c r="D10" s="94"/>
      <c r="E10" s="95"/>
      <c r="F10" s="95"/>
      <c r="G10" s="96"/>
      <c r="I10" s="23"/>
      <c r="J10" s="23"/>
      <c r="K10" s="23"/>
      <c r="L10" s="23"/>
      <c r="N10" s="21"/>
    </row>
    <row r="11" spans="1:11" ht="68.25" customHeight="1">
      <c r="A11" s="24" t="s">
        <v>21</v>
      </c>
      <c r="B11" s="25" t="s">
        <v>22</v>
      </c>
      <c r="C11" s="26" t="s">
        <v>54</v>
      </c>
      <c r="D11" s="26" t="s">
        <v>23</v>
      </c>
      <c r="E11" s="26" t="s">
        <v>24</v>
      </c>
      <c r="F11" s="26" t="s">
        <v>25</v>
      </c>
      <c r="G11" s="57" t="s">
        <v>26</v>
      </c>
      <c r="I11" s="21"/>
      <c r="J11"/>
      <c r="K11"/>
    </row>
    <row r="12" spans="1:10" ht="12.75" customHeight="1">
      <c r="A12" s="109" t="s">
        <v>27</v>
      </c>
      <c r="B12" s="27">
        <v>106990</v>
      </c>
      <c r="C12" s="116">
        <v>4.390407803835357E-08</v>
      </c>
      <c r="D12" s="28">
        <f aca="true" t="shared" si="0" ref="D12:D38">$B$9*C12</f>
        <v>1.1018606465285596E-05</v>
      </c>
      <c r="E12" s="29">
        <f>$C$9*C12</f>
        <v>0.06319983252805389</v>
      </c>
      <c r="F12" s="30">
        <f aca="true" t="shared" si="1" ref="F12:G18">D12</f>
        <v>1.1018606465285596E-05</v>
      </c>
      <c r="G12" s="58">
        <f t="shared" si="1"/>
        <v>0.06319983252805389</v>
      </c>
      <c r="J12" s="31"/>
    </row>
    <row r="13" spans="1:7" ht="12.75">
      <c r="A13" s="110" t="s">
        <v>28</v>
      </c>
      <c r="B13" s="32">
        <v>98862</v>
      </c>
      <c r="C13" s="117">
        <v>1.894238622649527E-08</v>
      </c>
      <c r="D13" s="33">
        <f t="shared" si="0"/>
        <v>4.753970671263518E-06</v>
      </c>
      <c r="E13" s="34">
        <f aca="true" t="shared" si="2" ref="E13:E38">$C$9*C13</f>
        <v>0.027267527088267487</v>
      </c>
      <c r="F13" s="35">
        <f t="shared" si="1"/>
        <v>4.753970671263518E-06</v>
      </c>
      <c r="G13" s="59">
        <f t="shared" si="1"/>
        <v>0.027267527088267487</v>
      </c>
    </row>
    <row r="14" spans="1:7" ht="12.75">
      <c r="A14" s="111" t="s">
        <v>29</v>
      </c>
      <c r="B14" s="36">
        <v>107028</v>
      </c>
      <c r="C14" s="117">
        <v>4.7030709984502817E-07</v>
      </c>
      <c r="D14" s="33">
        <f t="shared" si="0"/>
        <v>0.00011803297284810672</v>
      </c>
      <c r="E14" s="34">
        <f t="shared" si="2"/>
        <v>0.6770061296127183</v>
      </c>
      <c r="F14" s="35">
        <f t="shared" si="1"/>
        <v>0.00011803297284810672</v>
      </c>
      <c r="G14" s="59">
        <f t="shared" si="1"/>
        <v>0.6770061296127183</v>
      </c>
    </row>
    <row r="15" spans="1:7" ht="12.75">
      <c r="A15" s="111" t="s">
        <v>30</v>
      </c>
      <c r="B15" s="36">
        <v>62533</v>
      </c>
      <c r="C15" s="117">
        <v>6.659093458711369E-08</v>
      </c>
      <c r="D15" s="33">
        <f t="shared" si="0"/>
        <v>1.6712326853327924E-05</v>
      </c>
      <c r="E15" s="34">
        <f t="shared" si="2"/>
        <v>0.09585751715628098</v>
      </c>
      <c r="F15" s="35">
        <f t="shared" si="1"/>
        <v>1.6712326853327924E-05</v>
      </c>
      <c r="G15" s="59">
        <f t="shared" si="1"/>
        <v>0.09585751715628098</v>
      </c>
    </row>
    <row r="16" spans="1:7" ht="12.75">
      <c r="A16" s="111" t="s">
        <v>31</v>
      </c>
      <c r="B16" s="36">
        <v>71432</v>
      </c>
      <c r="C16" s="117">
        <v>9.960150872567214E-06</v>
      </c>
      <c r="D16" s="33">
        <f t="shared" si="0"/>
        <v>0.0024996990644881936</v>
      </c>
      <c r="E16" s="34">
        <f t="shared" si="2"/>
        <v>14.33761726075876</v>
      </c>
      <c r="F16" s="35">
        <f t="shared" si="1"/>
        <v>0.0024996990644881936</v>
      </c>
      <c r="G16" s="59">
        <f t="shared" si="1"/>
        <v>14.33761726075876</v>
      </c>
    </row>
    <row r="17" spans="1:7" ht="12.75">
      <c r="A17" s="110" t="s">
        <v>32</v>
      </c>
      <c r="B17" s="32">
        <v>92524</v>
      </c>
      <c r="C17" s="117">
        <v>6.627645451242249E-09</v>
      </c>
      <c r="D17" s="33">
        <f t="shared" si="0"/>
        <v>1.6633401788982673E-06</v>
      </c>
      <c r="E17" s="34">
        <f t="shared" si="2"/>
        <v>0.009540482371772315</v>
      </c>
      <c r="F17" s="35">
        <f t="shared" si="1"/>
        <v>1.6633401788982673E-06</v>
      </c>
      <c r="G17" s="59">
        <f t="shared" si="1"/>
        <v>0.009540482371772315</v>
      </c>
    </row>
    <row r="18" spans="1:7" ht="12.75">
      <c r="A18" s="111" t="s">
        <v>33</v>
      </c>
      <c r="B18" s="36">
        <v>75150</v>
      </c>
      <c r="C18" s="117">
        <v>6.766832217483794E-07</v>
      </c>
      <c r="D18" s="33">
        <f t="shared" si="0"/>
        <v>0.00016982718816219077</v>
      </c>
      <c r="E18" s="34">
        <f t="shared" si="2"/>
        <v>0.9740841443403486</v>
      </c>
      <c r="F18" s="35">
        <f t="shared" si="1"/>
        <v>0.00016982718816219077</v>
      </c>
      <c r="G18" s="59">
        <f t="shared" si="1"/>
        <v>0.9740841443403486</v>
      </c>
    </row>
    <row r="19" spans="1:7" ht="12.75">
      <c r="A19" s="119" t="s">
        <v>34</v>
      </c>
      <c r="B19" s="36">
        <v>7440473</v>
      </c>
      <c r="C19" s="117">
        <v>3.7905080077299644E-08</v>
      </c>
      <c r="D19" s="33">
        <f t="shared" si="0"/>
        <v>9.513037946999892E-06</v>
      </c>
      <c r="E19" s="34">
        <f t="shared" si="2"/>
        <v>0.054564286961112686</v>
      </c>
      <c r="F19" s="127">
        <f>D19*((100-$B$10)/100)</f>
        <v>1.9977379688699718E-07</v>
      </c>
      <c r="G19" s="128">
        <f>E19*((100-$B$10)/100)</f>
        <v>0.0011458500261833633</v>
      </c>
    </row>
    <row r="20" spans="1:7" ht="12.75">
      <c r="A20" s="120" t="s">
        <v>35</v>
      </c>
      <c r="B20" s="32">
        <v>7440484</v>
      </c>
      <c r="C20" s="117">
        <v>8.738375496170737E-09</v>
      </c>
      <c r="D20" s="33">
        <f t="shared" si="0"/>
        <v>2.19307009827397E-06</v>
      </c>
      <c r="E20" s="34">
        <f t="shared" si="2"/>
        <v>0.012578874049986784</v>
      </c>
      <c r="F20" s="127">
        <f>D20*((100-$B$10)/100)</f>
        <v>4.605447206375324E-08</v>
      </c>
      <c r="G20" s="128">
        <f>E20*((100-$B$10)/100)</f>
        <v>0.00026415635504972176</v>
      </c>
    </row>
    <row r="21" spans="1:7" ht="24">
      <c r="A21" s="112" t="s">
        <v>36</v>
      </c>
      <c r="B21" s="36">
        <v>117817</v>
      </c>
      <c r="C21" s="117">
        <v>1.9946404485012176E-08</v>
      </c>
      <c r="D21" s="33">
        <f t="shared" si="0"/>
        <v>5.005949133603506E-06</v>
      </c>
      <c r="E21" s="34">
        <f t="shared" si="2"/>
        <v>0.02871280936336606</v>
      </c>
      <c r="F21" s="35">
        <f>D21</f>
        <v>5.005949133603506E-06</v>
      </c>
      <c r="G21" s="59">
        <f>E21</f>
        <v>0.02871280936336606</v>
      </c>
    </row>
    <row r="22" spans="1:7" ht="12.75">
      <c r="A22" s="110" t="s">
        <v>37</v>
      </c>
      <c r="B22" s="32">
        <v>84742</v>
      </c>
      <c r="C22" s="117">
        <v>3.870057837082653E-08</v>
      </c>
      <c r="D22" s="33">
        <f t="shared" si="0"/>
        <v>9.712684153726335E-06</v>
      </c>
      <c r="E22" s="34">
        <f t="shared" si="2"/>
        <v>0.05570940516364805</v>
      </c>
      <c r="F22" s="35">
        <f>D22</f>
        <v>9.712684153726335E-06</v>
      </c>
      <c r="G22" s="59">
        <f>E22</f>
        <v>0.05570940516364805</v>
      </c>
    </row>
    <row r="23" spans="1:7" ht="12.75">
      <c r="A23" s="119" t="s">
        <v>38</v>
      </c>
      <c r="B23" s="36">
        <v>18540299</v>
      </c>
      <c r="C23" s="33">
        <f>C19*0.05</f>
        <v>1.8952540038649825E-09</v>
      </c>
      <c r="D23" s="33">
        <f t="shared" si="0"/>
        <v>4.7565189734999465E-07</v>
      </c>
      <c r="E23" s="34">
        <f t="shared" si="2"/>
        <v>0.0027282143480556347</v>
      </c>
      <c r="F23" s="127">
        <f>D23*((100-$B$10)/100)</f>
        <v>9.98868984434986E-09</v>
      </c>
      <c r="G23" s="128">
        <f>E23*((100-$B$10)/100)</f>
        <v>5.7292501309168174E-05</v>
      </c>
    </row>
    <row r="24" spans="1:7" ht="12.75">
      <c r="A24" s="111" t="s">
        <v>39</v>
      </c>
      <c r="B24" s="36">
        <v>78591</v>
      </c>
      <c r="C24" s="117">
        <v>6.455917078989094E-09</v>
      </c>
      <c r="D24" s="33">
        <f t="shared" si="0"/>
        <v>1.620241509313893E-06</v>
      </c>
      <c r="E24" s="34">
        <f t="shared" si="2"/>
        <v>0.009293279723370643</v>
      </c>
      <c r="F24" s="35">
        <f aca="true" t="shared" si="3" ref="F24:G30">D24</f>
        <v>1.620241509313893E-06</v>
      </c>
      <c r="G24" s="59">
        <f t="shared" si="3"/>
        <v>0.009293279723370643</v>
      </c>
    </row>
    <row r="25" spans="1:7" ht="12.75">
      <c r="A25" s="110" t="s">
        <v>40</v>
      </c>
      <c r="B25" s="32">
        <v>74873</v>
      </c>
      <c r="C25" s="117">
        <v>7.1193415127176145E-09</v>
      </c>
      <c r="D25" s="33">
        <f t="shared" si="0"/>
        <v>1.7867411394467396E-06</v>
      </c>
      <c r="E25" s="34">
        <f t="shared" si="2"/>
        <v>0.01024827786887398</v>
      </c>
      <c r="F25" s="35">
        <f t="shared" si="3"/>
        <v>1.7867411394467396E-06</v>
      </c>
      <c r="G25" s="59">
        <f t="shared" si="3"/>
        <v>0.01024827786887398</v>
      </c>
    </row>
    <row r="26" spans="1:7" ht="12.75">
      <c r="A26" s="113" t="s">
        <v>41</v>
      </c>
      <c r="B26" s="36">
        <v>71556</v>
      </c>
      <c r="C26" s="117">
        <v>2.1856507480419128E-08</v>
      </c>
      <c r="D26" s="33">
        <f t="shared" si="0"/>
        <v>5.485327682360789E-06</v>
      </c>
      <c r="E26" s="34">
        <f t="shared" si="2"/>
        <v>0.03146239880504837</v>
      </c>
      <c r="F26" s="35">
        <f t="shared" si="3"/>
        <v>5.485327682360789E-06</v>
      </c>
      <c r="G26" s="59">
        <f t="shared" si="3"/>
        <v>0.03146239880504837</v>
      </c>
    </row>
    <row r="27" spans="1:7" ht="12.75">
      <c r="A27" s="111" t="s">
        <v>42</v>
      </c>
      <c r="B27" s="36">
        <v>78933</v>
      </c>
      <c r="C27" s="117">
        <v>1.5104067526338934E-08</v>
      </c>
      <c r="D27" s="33">
        <f t="shared" si="0"/>
        <v>3.790667827085282E-06</v>
      </c>
      <c r="E27" s="34">
        <f t="shared" si="2"/>
        <v>0.02174227499602984</v>
      </c>
      <c r="F27" s="35">
        <f t="shared" si="3"/>
        <v>3.790667827085282E-06</v>
      </c>
      <c r="G27" s="59">
        <f t="shared" si="3"/>
        <v>0.02174227499602984</v>
      </c>
    </row>
    <row r="28" spans="1:7" ht="12.75">
      <c r="A28" s="114" t="s">
        <v>43</v>
      </c>
      <c r="B28" s="32">
        <v>108101</v>
      </c>
      <c r="C28" s="117">
        <v>8.436707754041538E-07</v>
      </c>
      <c r="D28" s="33">
        <f t="shared" si="0"/>
        <v>0.00021173605450318047</v>
      </c>
      <c r="E28" s="34">
        <f t="shared" si="2"/>
        <v>1.2144623938527286</v>
      </c>
      <c r="F28" s="35">
        <f t="shared" si="3"/>
        <v>0.00021173605450318047</v>
      </c>
      <c r="G28" s="59">
        <f t="shared" si="3"/>
        <v>1.2144623938527286</v>
      </c>
    </row>
    <row r="29" spans="1:7" ht="12.75">
      <c r="A29" s="111" t="s">
        <v>44</v>
      </c>
      <c r="B29" s="36">
        <v>75092</v>
      </c>
      <c r="C29" s="117">
        <v>1.674862597326039E-07</v>
      </c>
      <c r="D29" s="33">
        <f t="shared" si="0"/>
        <v>4.20340266050916E-05</v>
      </c>
      <c r="E29" s="34">
        <f t="shared" si="2"/>
        <v>0.24109613591256387</v>
      </c>
      <c r="F29" s="35">
        <f t="shared" si="3"/>
        <v>4.20340266050916E-05</v>
      </c>
      <c r="G29" s="59">
        <f t="shared" si="3"/>
        <v>0.24109613591256387</v>
      </c>
    </row>
    <row r="30" spans="1:7" ht="12.75">
      <c r="A30" s="111" t="s">
        <v>45</v>
      </c>
      <c r="B30" s="36">
        <v>91203</v>
      </c>
      <c r="C30" s="117">
        <v>2.1096723299694542E-08</v>
      </c>
      <c r="D30" s="33">
        <f t="shared" si="0"/>
        <v>5.294644646524339E-06</v>
      </c>
      <c r="E30" s="34">
        <f t="shared" si="2"/>
        <v>0.030368690996463693</v>
      </c>
      <c r="F30" s="35">
        <f t="shared" si="3"/>
        <v>5.294644646524339E-06</v>
      </c>
      <c r="G30" s="59">
        <f t="shared" si="3"/>
        <v>0.030368690996463693</v>
      </c>
    </row>
    <row r="31" spans="1:7" ht="12.75">
      <c r="A31" s="119" t="s">
        <v>46</v>
      </c>
      <c r="B31" s="36">
        <v>7440020</v>
      </c>
      <c r="C31" s="117">
        <v>1.7773988073102084E-08</v>
      </c>
      <c r="D31" s="33">
        <f t="shared" si="0"/>
        <v>4.46073778670643E-06</v>
      </c>
      <c r="E31" s="34">
        <f t="shared" si="2"/>
        <v>0.025585620283254302</v>
      </c>
      <c r="F31" s="127">
        <f>D31*((100-$B$10)/100)</f>
        <v>9.367549352083476E-08</v>
      </c>
      <c r="G31" s="128">
        <f>E31*((100-$B$10)/100)</f>
        <v>0.0005372980259483388</v>
      </c>
    </row>
    <row r="32" spans="1:7" ht="12.75">
      <c r="A32" s="111" t="s">
        <v>47</v>
      </c>
      <c r="B32" s="36">
        <v>95487</v>
      </c>
      <c r="C32" s="117">
        <v>3.913383134053378E-09</v>
      </c>
      <c r="D32" s="33">
        <f t="shared" si="0"/>
        <v>9.821417651533761E-07</v>
      </c>
      <c r="E32" s="34">
        <f t="shared" si="2"/>
        <v>0.005633307194703569</v>
      </c>
      <c r="F32" s="35">
        <f aca="true" t="shared" si="4" ref="F32:G38">D32</f>
        <v>9.821417651533761E-07</v>
      </c>
      <c r="G32" s="59">
        <f t="shared" si="4"/>
        <v>0.005633307194703569</v>
      </c>
    </row>
    <row r="33" spans="1:7" ht="12.75">
      <c r="A33" s="111" t="s">
        <v>48</v>
      </c>
      <c r="B33" s="36">
        <v>106467</v>
      </c>
      <c r="C33" s="117">
        <v>6.767886694288588E-09</v>
      </c>
      <c r="D33" s="33">
        <f t="shared" si="0"/>
        <v>1.698536523665607E-06</v>
      </c>
      <c r="E33" s="34">
        <f t="shared" si="2"/>
        <v>0.009742359360655033</v>
      </c>
      <c r="F33" s="35">
        <f t="shared" si="4"/>
        <v>1.698536523665607E-06</v>
      </c>
      <c r="G33" s="59">
        <f t="shared" si="4"/>
        <v>0.009742359360655033</v>
      </c>
    </row>
    <row r="34" spans="1:7" ht="12.75">
      <c r="A34" s="111" t="s">
        <v>49</v>
      </c>
      <c r="B34" s="36">
        <v>127184</v>
      </c>
      <c r="C34" s="117">
        <v>7.576790233429199E-09</v>
      </c>
      <c r="D34" s="33">
        <f t="shared" si="0"/>
        <v>1.901547044883726E-06</v>
      </c>
      <c r="E34" s="34">
        <f t="shared" si="2"/>
        <v>0.010906774387440865</v>
      </c>
      <c r="F34" s="35">
        <f t="shared" si="4"/>
        <v>1.901547044883726E-06</v>
      </c>
      <c r="G34" s="59">
        <f t="shared" si="4"/>
        <v>0.010906774387440865</v>
      </c>
    </row>
    <row r="35" spans="1:7" ht="12.75">
      <c r="A35" s="111" t="s">
        <v>50</v>
      </c>
      <c r="B35" s="36">
        <v>108952</v>
      </c>
      <c r="C35" s="117">
        <v>3.044518808147126E-07</v>
      </c>
      <c r="D35" s="33">
        <f t="shared" si="0"/>
        <v>7.640828852806843E-05</v>
      </c>
      <c r="E35" s="34">
        <f t="shared" si="2"/>
        <v>0.4382578735290172</v>
      </c>
      <c r="F35" s="35">
        <f t="shared" si="4"/>
        <v>7.640828852806843E-05</v>
      </c>
      <c r="G35" s="59">
        <f t="shared" si="4"/>
        <v>0.4382578735290172</v>
      </c>
    </row>
    <row r="36" spans="1:7" ht="12.75">
      <c r="A36" s="111" t="s">
        <v>51</v>
      </c>
      <c r="B36" s="36">
        <v>100425</v>
      </c>
      <c r="C36" s="117">
        <v>9.859544875305945E-08</v>
      </c>
      <c r="D36" s="33">
        <f t="shared" si="0"/>
        <v>2.474449977355533E-05</v>
      </c>
      <c r="E36" s="34">
        <f t="shared" si="2"/>
        <v>0.14192795128913158</v>
      </c>
      <c r="F36" s="35">
        <f t="shared" si="4"/>
        <v>2.474449977355533E-05</v>
      </c>
      <c r="G36" s="59">
        <f t="shared" si="4"/>
        <v>0.14192795128913158</v>
      </c>
    </row>
    <row r="37" spans="1:7" ht="12.75">
      <c r="A37" s="111" t="s">
        <v>52</v>
      </c>
      <c r="B37" s="36">
        <v>108883</v>
      </c>
      <c r="C37" s="117">
        <v>3.81613392661667E-07</v>
      </c>
      <c r="D37" s="33">
        <f t="shared" si="0"/>
        <v>9.577351315629856E-05</v>
      </c>
      <c r="E37" s="34">
        <f t="shared" si="2"/>
        <v>0.5493317155096843</v>
      </c>
      <c r="F37" s="35">
        <f t="shared" si="4"/>
        <v>9.577351315629856E-05</v>
      </c>
      <c r="G37" s="59">
        <f t="shared" si="4"/>
        <v>0.5493317155096843</v>
      </c>
    </row>
    <row r="38" spans="1:7" ht="13.5" thickBot="1">
      <c r="A38" s="115" t="s">
        <v>56</v>
      </c>
      <c r="B38" s="37">
        <v>1330207</v>
      </c>
      <c r="C38" s="118">
        <v>9.526469517857422E-08</v>
      </c>
      <c r="D38" s="38">
        <f t="shared" si="0"/>
        <v>2.390858054896677E-05</v>
      </c>
      <c r="E38" s="39">
        <f t="shared" si="2"/>
        <v>0.13713333818016724</v>
      </c>
      <c r="F38" s="40">
        <f t="shared" si="4"/>
        <v>2.390858054896677E-05</v>
      </c>
      <c r="G38" s="60">
        <f t="shared" si="4"/>
        <v>0.13713333818016724</v>
      </c>
    </row>
    <row r="39" spans="1:8" ht="12.75">
      <c r="A39" s="41"/>
      <c r="B39" s="42"/>
      <c r="C39" s="43"/>
      <c r="D39" s="43"/>
      <c r="E39" s="43"/>
      <c r="F39" s="43"/>
      <c r="G39" s="43"/>
      <c r="H39" s="44"/>
    </row>
    <row r="40" spans="1:8" ht="12.75">
      <c r="A40" s="106" t="s">
        <v>53</v>
      </c>
      <c r="B40" s="107"/>
      <c r="C40" s="107"/>
      <c r="D40" s="107"/>
      <c r="E40" s="107"/>
      <c r="F40" s="107"/>
      <c r="G40" s="108"/>
      <c r="H40" s="44"/>
    </row>
    <row r="41" spans="1:9" ht="26.25" customHeight="1">
      <c r="A41" s="102" t="s">
        <v>55</v>
      </c>
      <c r="B41" s="103"/>
      <c r="C41" s="103"/>
      <c r="D41" s="103"/>
      <c r="E41" s="103"/>
      <c r="F41" s="103"/>
      <c r="G41" s="104"/>
      <c r="H41" s="45"/>
      <c r="I41" s="46"/>
    </row>
    <row r="42" spans="1:9" ht="12.75" customHeight="1">
      <c r="A42" s="105" t="s">
        <v>57</v>
      </c>
      <c r="B42" s="81"/>
      <c r="C42" s="81"/>
      <c r="D42" s="81"/>
      <c r="E42" s="81"/>
      <c r="F42" s="81"/>
      <c r="G42" s="82"/>
      <c r="H42" s="47"/>
      <c r="I42" s="45"/>
    </row>
    <row r="43" spans="1:9" ht="12.75" customHeight="1">
      <c r="A43" s="80" t="s">
        <v>61</v>
      </c>
      <c r="B43" s="81"/>
      <c r="C43" s="81"/>
      <c r="D43" s="81"/>
      <c r="E43" s="81"/>
      <c r="F43" s="81"/>
      <c r="G43" s="82"/>
      <c r="H43" s="48"/>
      <c r="I43" s="47"/>
    </row>
    <row r="44" spans="1:9" ht="12.75">
      <c r="A44" s="53"/>
      <c r="B44" s="49"/>
      <c r="F44" s="2"/>
      <c r="I44" s="50"/>
    </row>
    <row r="45" spans="1:6" ht="12.75">
      <c r="A45" s="51"/>
      <c r="B45" s="49"/>
      <c r="F45" s="2"/>
    </row>
    <row r="46" spans="2:6" ht="12.75">
      <c r="B46" s="49"/>
      <c r="F46" s="2"/>
    </row>
  </sheetData>
  <sheetProtection/>
  <mergeCells count="14">
    <mergeCell ref="A43:G43"/>
    <mergeCell ref="D7:G7"/>
    <mergeCell ref="I7:J7"/>
    <mergeCell ref="D8:G10"/>
    <mergeCell ref="I8:L9"/>
    <mergeCell ref="A41:G41"/>
    <mergeCell ref="A42:G42"/>
    <mergeCell ref="A40:G40"/>
    <mergeCell ref="B1:G1"/>
    <mergeCell ref="B2:G2"/>
    <mergeCell ref="B3:C3"/>
    <mergeCell ref="I3:L3"/>
    <mergeCell ref="I5:J5"/>
    <mergeCell ref="E3:F3"/>
  </mergeCells>
  <printOptions gridLines="1"/>
  <pageMargins left="0.75" right="0.75" top="0.51" bottom="0.51" header="0.5" footer="0.5"/>
  <pageSetup horizontalDpi="300" verticalDpi="300" orientation="landscape" scale="63" r:id="rId1"/>
  <ignoredErrors>
    <ignoredError sqref="F23:G23 F31:G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2014-09-24T14:22:50Z</dcterms:created>
  <dcterms:modified xsi:type="dcterms:W3CDTF">2016-04-13T15:04:43Z</dcterms:modified>
  <cp:category/>
  <cp:version/>
  <cp:contentType/>
  <cp:contentStatus/>
</cp:coreProperties>
</file>